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Blad1" sheetId="1" r:id="rId1"/>
    <sheet name="Blad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9" i="1" l="1"/>
  <c r="M11" i="1"/>
  <c r="O11" i="1"/>
  <c r="M9" i="1"/>
  <c r="M8" i="1"/>
  <c r="M7" i="1"/>
  <c r="M6" i="1"/>
  <c r="M5" i="1"/>
  <c r="M4" i="1"/>
  <c r="M3" i="1"/>
  <c r="M14" i="1"/>
  <c r="M18" i="1"/>
  <c r="O18" i="1"/>
  <c r="M16" i="1"/>
  <c r="O16" i="1"/>
  <c r="M17" i="1"/>
  <c r="O17" i="1"/>
  <c r="N14" i="1"/>
  <c r="O14" i="1"/>
  <c r="P14" i="1"/>
  <c r="M12" i="1"/>
  <c r="M13" i="1"/>
  <c r="M15" i="1"/>
  <c r="O4" i="1"/>
  <c r="P4" i="1"/>
  <c r="O5" i="1"/>
  <c r="P5" i="1"/>
  <c r="O6" i="1"/>
  <c r="P6" i="1"/>
  <c r="O7" i="1"/>
  <c r="P7" i="1"/>
  <c r="O8" i="1"/>
  <c r="P8" i="1"/>
  <c r="O9" i="1"/>
  <c r="P9" i="1"/>
  <c r="P11" i="1"/>
  <c r="O19" i="1"/>
  <c r="O15" i="1"/>
  <c r="M21" i="1"/>
  <c r="M10" i="1"/>
  <c r="O10" i="1"/>
  <c r="M20" i="1"/>
  <c r="O3" i="1"/>
  <c r="O12" i="1"/>
  <c r="N17" i="1"/>
  <c r="O21" i="1"/>
  <c r="P21" i="1"/>
  <c r="O13" i="1"/>
  <c r="O20" i="1"/>
  <c r="N4" i="1"/>
  <c r="N12" i="1"/>
  <c r="P10" i="1"/>
  <c r="N5" i="1"/>
  <c r="P15" i="1"/>
  <c r="N7" i="1"/>
  <c r="N6" i="1"/>
  <c r="N9" i="1"/>
  <c r="N8" i="1"/>
  <c r="N10" i="1"/>
  <c r="N20" i="1"/>
  <c r="P16" i="1"/>
  <c r="N16" i="1"/>
  <c r="P17" i="1"/>
  <c r="N18" i="1"/>
  <c r="P18" i="1"/>
  <c r="N11" i="1"/>
  <c r="P12" i="1"/>
  <c r="N21" i="1"/>
  <c r="P13" i="1"/>
  <c r="N15" i="1"/>
  <c r="P19" i="1"/>
  <c r="N19" i="1"/>
  <c r="P20" i="1"/>
  <c r="N13" i="1"/>
  <c r="P3" i="1"/>
  <c r="N3" i="1"/>
</calcChain>
</file>

<file path=xl/sharedStrings.xml><?xml version="1.0" encoding="utf-8"?>
<sst xmlns="http://schemas.openxmlformats.org/spreadsheetml/2006/main" count="32" uniqueCount="32">
  <si>
    <t>1e indoor</t>
  </si>
  <si>
    <t>2e indoor</t>
  </si>
  <si>
    <t>3e indoor</t>
  </si>
  <si>
    <t>4e indoor</t>
  </si>
  <si>
    <t>5e indoor</t>
  </si>
  <si>
    <t>6e indoor</t>
  </si>
  <si>
    <t>7e indoor</t>
  </si>
  <si>
    <t>8e indoor</t>
  </si>
  <si>
    <t>Tim Freriks</t>
  </si>
  <si>
    <t>Luuk Vorselen</t>
  </si>
  <si>
    <t>Joost Gijsen</t>
  </si>
  <si>
    <t>Renee Freriks</t>
  </si>
  <si>
    <t>Jald-Jetse deelstra</t>
  </si>
  <si>
    <t>Gem.</t>
  </si>
  <si>
    <t>Totaal</t>
  </si>
  <si>
    <t>Erik Segers</t>
  </si>
  <si>
    <t>Totaal 6b.</t>
  </si>
  <si>
    <t>Gem. P</t>
  </si>
  <si>
    <t>Anne-Brechtje Deelstra</t>
  </si>
  <si>
    <t>Scott Bex</t>
  </si>
  <si>
    <t>Harry Verspagen</t>
  </si>
  <si>
    <t>Ton Snellen</t>
  </si>
  <si>
    <t>Maikel Rietjens</t>
  </si>
  <si>
    <t>Michael Chen</t>
  </si>
  <si>
    <t>Mathijs Van Mierlo</t>
  </si>
  <si>
    <t>Harold De Goey</t>
  </si>
  <si>
    <t>Ruud Creemers</t>
  </si>
  <si>
    <t>Rens Versteegen</t>
  </si>
  <si>
    <t>Gem 2016</t>
  </si>
  <si>
    <t>Xander Steuten</t>
  </si>
  <si>
    <t>Marco Leggieri</t>
  </si>
  <si>
    <t>Marvin Seegers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</si>
</sst>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164" fontId="0" fillId="0" borderId="6" xfId="0" applyNumberFormat="1" applyBorder="1" applyAlignment="1">
      <alignment horizontal="center" vertical="center"/>
    </xf>
    <xf numFmtId="0" fontId="0" fillId="0" borderId="5" xfId="0" applyFill="1" applyBorder="1"/>
    <xf numFmtId="0" fontId="0" fillId="0" borderId="2" xfId="0" applyBorder="1" applyAlignment="1">
      <alignment horizontal="center"/>
    </xf>
    <xf numFmtId="164" fontId="0" fillId="2" borderId="6" xfId="0" applyNumberFormat="1" applyFill="1" applyBorder="1" applyAlignment="1">
      <alignment horizontal="center" vertical="center"/>
    </xf>
    <xf numFmtId="2" fontId="0" fillId="3" borderId="4" xfId="0" applyNumberFormat="1" applyFill="1" applyBorder="1"/>
    <xf numFmtId="164" fontId="0" fillId="0" borderId="6" xfId="0" applyNumberFormat="1" applyBorder="1" applyAlignment="1">
      <alignment horizontal="center"/>
    </xf>
    <xf numFmtId="2" fontId="0" fillId="0" borderId="4" xfId="0" applyNumberFormat="1" applyFill="1" applyBorder="1"/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2" fontId="0" fillId="4" borderId="4" xfId="0" applyNumberFormat="1" applyFill="1" applyBorder="1"/>
    <xf numFmtId="2" fontId="0" fillId="5" borderId="4" xfId="0" applyNumberFormat="1" applyFill="1" applyBorder="1"/>
    <xf numFmtId="164" fontId="0" fillId="2" borderId="9" xfId="0" applyNumberFormat="1" applyFill="1" applyBorder="1" applyAlignment="1">
      <alignment horizontal="center" vertical="center"/>
    </xf>
    <xf numFmtId="2" fontId="0" fillId="6" borderId="4" xfId="0" applyNumberFormat="1" applyFill="1" applyBorder="1"/>
    <xf numFmtId="2" fontId="5" fillId="4" borderId="4" xfId="0" applyNumberFormat="1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Fill="1" applyBorder="1"/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Blad1!$B$14</c:f>
              <c:strCache>
                <c:ptCount val="1"/>
                <c:pt idx="0">
                  <c:v>Marvin Seegers</c:v>
                </c:pt>
              </c:strCache>
            </c:strRef>
          </c:tx>
          <c:val>
            <c:numRef>
              <c:f>Blad1!$C$14:$K$14</c:f>
              <c:numCache>
                <c:formatCode>General</c:formatCode>
                <c:ptCount val="9"/>
                <c:pt idx="7">
                  <c:v>252.0</c:v>
                </c:pt>
                <c:pt idx="8">
                  <c:v>251.0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Blad1!$B$15</c:f>
              <c:strCache>
                <c:ptCount val="1"/>
                <c:pt idx="0">
                  <c:v>Harry Verspagen</c:v>
                </c:pt>
              </c:strCache>
            </c:strRef>
          </c:tx>
          <c:val>
            <c:numRef>
              <c:f>Blad1!$C$15:$K$15</c:f>
              <c:numCache>
                <c:formatCode>General</c:formatCode>
                <c:ptCount val="9"/>
                <c:pt idx="0" formatCode="0.0">
                  <c:v>203.8</c:v>
                </c:pt>
                <c:pt idx="5">
                  <c:v>248.0</c:v>
                </c:pt>
                <c:pt idx="6">
                  <c:v>250.0</c:v>
                </c:pt>
                <c:pt idx="7">
                  <c:v>243.0</c:v>
                </c:pt>
                <c:pt idx="8">
                  <c:v>234.0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Blad1!$B$16</c:f>
              <c:strCache>
                <c:ptCount val="1"/>
                <c:pt idx="0">
                  <c:v>Renee Freriks</c:v>
                </c:pt>
              </c:strCache>
            </c:strRef>
          </c:tx>
          <c:val>
            <c:numRef>
              <c:f>Blad1!$C$16:$K$16</c:f>
              <c:numCache>
                <c:formatCode>General</c:formatCode>
                <c:ptCount val="9"/>
                <c:pt idx="0" formatCode="0.0">
                  <c:v>238.3</c:v>
                </c:pt>
                <c:pt idx="5">
                  <c:v>232.0</c:v>
                </c:pt>
                <c:pt idx="6">
                  <c:v>216.0</c:v>
                </c:pt>
                <c:pt idx="7">
                  <c:v>210.0</c:v>
                </c:pt>
                <c:pt idx="8">
                  <c:v>224.0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Blad1!$B$17</c:f>
              <c:strCache>
                <c:ptCount val="1"/>
                <c:pt idx="0">
                  <c:v>Xander Steuten</c:v>
                </c:pt>
              </c:strCache>
            </c:strRef>
          </c:tx>
          <c:val>
            <c:numRef>
              <c:f>Blad1!$C$17:$K$17</c:f>
              <c:numCache>
                <c:formatCode>General</c:formatCode>
                <c:ptCount val="9"/>
                <c:pt idx="3">
                  <c:v>191.0</c:v>
                </c:pt>
                <c:pt idx="4">
                  <c:v>205.0</c:v>
                </c:pt>
                <c:pt idx="5">
                  <c:v>210.0</c:v>
                </c:pt>
                <c:pt idx="6">
                  <c:v>194.0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Blad1!$B$19</c:f>
              <c:strCache>
                <c:ptCount val="1"/>
                <c:pt idx="0">
                  <c:v>Rens Versteegen</c:v>
                </c:pt>
              </c:strCache>
            </c:strRef>
          </c:tx>
          <c:val>
            <c:numRef>
              <c:f>Blad1!$C$19:$K$19</c:f>
              <c:numCache>
                <c:formatCode>General</c:formatCode>
                <c:ptCount val="9"/>
                <c:pt idx="3">
                  <c:v>79.0</c:v>
                </c:pt>
                <c:pt idx="4">
                  <c:v>90.0</c:v>
                </c:pt>
                <c:pt idx="5">
                  <c:v>98.0</c:v>
                </c:pt>
                <c:pt idx="6">
                  <c:v>69.0</c:v>
                </c:pt>
                <c:pt idx="7">
                  <c:v>109.0</c:v>
                </c:pt>
                <c:pt idx="8">
                  <c:v>105.0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212568"/>
        <c:axId val="2080171880"/>
      </c:lineChart>
      <c:catAx>
        <c:axId val="2080212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0171880"/>
        <c:crosses val="autoZero"/>
        <c:auto val="1"/>
        <c:lblAlgn val="ctr"/>
        <c:lblOffset val="100"/>
        <c:noMultiLvlLbl val="0"/>
      </c:catAx>
      <c:valAx>
        <c:axId val="2080171880"/>
        <c:scaling>
          <c:orientation val="minMax"/>
          <c:max val="260.0"/>
          <c:min val="1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0212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1"/>
          <c:order val="0"/>
          <c:tx>
            <c:strRef>
              <c:f>Blad1!$B$8</c:f>
              <c:strCache>
                <c:ptCount val="1"/>
                <c:pt idx="0">
                  <c:v>Ruud Creemers</c:v>
                </c:pt>
              </c:strCache>
            </c:strRef>
          </c:tx>
          <c:val>
            <c:numRef>
              <c:f>Blad1!$C$8:$K$8</c:f>
              <c:numCache>
                <c:formatCode>General</c:formatCode>
                <c:ptCount val="9"/>
                <c:pt idx="1">
                  <c:v>257.0</c:v>
                </c:pt>
                <c:pt idx="2">
                  <c:v>270.0</c:v>
                </c:pt>
                <c:pt idx="3">
                  <c:v>217.0</c:v>
                </c:pt>
                <c:pt idx="4">
                  <c:v>232.0</c:v>
                </c:pt>
                <c:pt idx="5">
                  <c:v>244.0</c:v>
                </c:pt>
                <c:pt idx="6">
                  <c:v>264.0</c:v>
                </c:pt>
                <c:pt idx="7">
                  <c:v>262.0</c:v>
                </c:pt>
                <c:pt idx="8">
                  <c:v>256.0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Blad1!$B$9</c:f>
              <c:strCache>
                <c:ptCount val="1"/>
                <c:pt idx="0">
                  <c:v>Ton Snellen</c:v>
                </c:pt>
              </c:strCache>
            </c:strRef>
          </c:tx>
          <c:val>
            <c:numRef>
              <c:f>Blad1!$C$9:$K$9</c:f>
              <c:numCache>
                <c:formatCode>General</c:formatCode>
                <c:ptCount val="9"/>
                <c:pt idx="0" formatCode="0.0">
                  <c:v>246.8</c:v>
                </c:pt>
                <c:pt idx="1">
                  <c:v>222.0</c:v>
                </c:pt>
                <c:pt idx="2">
                  <c:v>224.0</c:v>
                </c:pt>
                <c:pt idx="3">
                  <c:v>247.0</c:v>
                </c:pt>
                <c:pt idx="4">
                  <c:v>226.0</c:v>
                </c:pt>
                <c:pt idx="5">
                  <c:v>233.0</c:v>
                </c:pt>
                <c:pt idx="6">
                  <c:v>222.0</c:v>
                </c:pt>
                <c:pt idx="7">
                  <c:v>245.0</c:v>
                </c:pt>
                <c:pt idx="8">
                  <c:v>237.0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Blad1!$B$10</c:f>
              <c:strCache>
                <c:ptCount val="1"/>
                <c:pt idx="0">
                  <c:v>Marco Leggieri</c:v>
                </c:pt>
              </c:strCache>
            </c:strRef>
          </c:tx>
          <c:val>
            <c:numRef>
              <c:f>Blad1!$C$10:$K$10</c:f>
              <c:numCache>
                <c:formatCode>General</c:formatCode>
                <c:ptCount val="9"/>
                <c:pt idx="1">
                  <c:v>208.0</c:v>
                </c:pt>
                <c:pt idx="2">
                  <c:v>219.0</c:v>
                </c:pt>
                <c:pt idx="3">
                  <c:v>240.0</c:v>
                </c:pt>
                <c:pt idx="4">
                  <c:v>244.0</c:v>
                </c:pt>
                <c:pt idx="5">
                  <c:v>243.0</c:v>
                </c:pt>
                <c:pt idx="6">
                  <c:v>243.0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Blad1!$B$12</c:f>
              <c:strCache>
                <c:ptCount val="1"/>
                <c:pt idx="0">
                  <c:v>Joost Gijsen</c:v>
                </c:pt>
              </c:strCache>
            </c:strRef>
          </c:tx>
          <c:val>
            <c:numRef>
              <c:f>Blad1!$C$12:$K$12</c:f>
              <c:numCache>
                <c:formatCode>General</c:formatCode>
                <c:ptCount val="9"/>
                <c:pt idx="0" formatCode="0.0">
                  <c:v>269.0</c:v>
                </c:pt>
                <c:pt idx="3">
                  <c:v>276.0</c:v>
                </c:pt>
                <c:pt idx="4">
                  <c:v>269.0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Blad1!$B$13</c:f>
              <c:strCache>
                <c:ptCount val="1"/>
                <c:pt idx="0">
                  <c:v>Harold De Goey</c:v>
                </c:pt>
              </c:strCache>
            </c:strRef>
          </c:tx>
          <c:val>
            <c:numRef>
              <c:f>Blad1!$C$13:$K$13</c:f>
              <c:numCache>
                <c:formatCode>General</c:formatCode>
                <c:ptCount val="9"/>
                <c:pt idx="1">
                  <c:v>258.0</c:v>
                </c:pt>
                <c:pt idx="2">
                  <c:v>255.0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116568"/>
        <c:axId val="2080229656"/>
      </c:lineChart>
      <c:catAx>
        <c:axId val="2080116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0229656"/>
        <c:crosses val="autoZero"/>
        <c:auto val="1"/>
        <c:lblAlgn val="ctr"/>
        <c:lblOffset val="100"/>
        <c:noMultiLvlLbl val="0"/>
      </c:catAx>
      <c:valAx>
        <c:axId val="2080229656"/>
        <c:scaling>
          <c:orientation val="minMax"/>
          <c:max val="270.0"/>
          <c:min val="20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80116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Tim Freriks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2016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Blad1!$C$3:$K$3</c:f>
              <c:numCache>
                <c:formatCode>General</c:formatCode>
                <c:ptCount val="9"/>
                <c:pt idx="0" formatCode="0.0">
                  <c:v>283.5</c:v>
                </c:pt>
                <c:pt idx="1">
                  <c:v>284.0</c:v>
                </c:pt>
                <c:pt idx="2">
                  <c:v>283.0</c:v>
                </c:pt>
                <c:pt idx="3">
                  <c:v>286.0</c:v>
                </c:pt>
                <c:pt idx="4">
                  <c:v>284.0</c:v>
                </c:pt>
                <c:pt idx="5">
                  <c:v>286.0</c:v>
                </c:pt>
                <c:pt idx="6">
                  <c:v>283.0</c:v>
                </c:pt>
                <c:pt idx="7">
                  <c:v>286.0</c:v>
                </c:pt>
                <c:pt idx="8">
                  <c:v>285.0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Blad1!$B$4</c:f>
              <c:strCache>
                <c:ptCount val="1"/>
                <c:pt idx="0">
                  <c:v>Jald-Jetse deelstra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2016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Blad1!$C$4:$K$4</c:f>
              <c:numCache>
                <c:formatCode>General</c:formatCode>
                <c:ptCount val="9"/>
                <c:pt idx="0" formatCode="0.0">
                  <c:v>278.8</c:v>
                </c:pt>
                <c:pt idx="1">
                  <c:v>287.0</c:v>
                </c:pt>
                <c:pt idx="2">
                  <c:v>285.0</c:v>
                </c:pt>
                <c:pt idx="3">
                  <c:v>272.0</c:v>
                </c:pt>
                <c:pt idx="4">
                  <c:v>279.0</c:v>
                </c:pt>
                <c:pt idx="5">
                  <c:v>274.0</c:v>
                </c:pt>
                <c:pt idx="6">
                  <c:v>283.0</c:v>
                </c:pt>
                <c:pt idx="7">
                  <c:v>275.0</c:v>
                </c:pt>
                <c:pt idx="8">
                  <c:v>241.0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Blad1!$B$5</c:f>
              <c:strCache>
                <c:ptCount val="1"/>
                <c:pt idx="0">
                  <c:v>Scott Bex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2016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Blad1!$C$5:$K$5</c:f>
              <c:numCache>
                <c:formatCode>General</c:formatCode>
                <c:ptCount val="9"/>
                <c:pt idx="0" formatCode="0.0">
                  <c:v>273.8</c:v>
                </c:pt>
                <c:pt idx="1">
                  <c:v>279.0</c:v>
                </c:pt>
                <c:pt idx="2">
                  <c:v>281.0</c:v>
                </c:pt>
                <c:pt idx="3">
                  <c:v>275.0</c:v>
                </c:pt>
                <c:pt idx="4">
                  <c:v>267.0</c:v>
                </c:pt>
                <c:pt idx="5">
                  <c:v>261.0</c:v>
                </c:pt>
                <c:pt idx="6">
                  <c:v>269.0</c:v>
                </c:pt>
                <c:pt idx="7">
                  <c:v>267.0</c:v>
                </c:pt>
                <c:pt idx="8">
                  <c:v>265.0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Blad1!$B$6</c:f>
              <c:strCache>
                <c:ptCount val="1"/>
                <c:pt idx="0">
                  <c:v>Anne-Brechtje Deelstra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2016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Blad1!$C$6:$K$6</c:f>
              <c:numCache>
                <c:formatCode>General</c:formatCode>
                <c:ptCount val="9"/>
                <c:pt idx="0" formatCode="0.0">
                  <c:v>253.7</c:v>
                </c:pt>
                <c:pt idx="1">
                  <c:v>272.0</c:v>
                </c:pt>
                <c:pt idx="2">
                  <c:v>260.0</c:v>
                </c:pt>
                <c:pt idx="3">
                  <c:v>261.0</c:v>
                </c:pt>
                <c:pt idx="4">
                  <c:v>259.0</c:v>
                </c:pt>
                <c:pt idx="5">
                  <c:v>235.0</c:v>
                </c:pt>
                <c:pt idx="6">
                  <c:v>216.0</c:v>
                </c:pt>
                <c:pt idx="7">
                  <c:v>279.0</c:v>
                </c:pt>
                <c:pt idx="8">
                  <c:v>272.0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Blad1!$B$7</c:f>
              <c:strCache>
                <c:ptCount val="1"/>
                <c:pt idx="0">
                  <c:v>Luuk Vorselen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2016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Blad1!$C$7:$K$7</c:f>
              <c:numCache>
                <c:formatCode>General</c:formatCode>
                <c:ptCount val="9"/>
                <c:pt idx="0" formatCode="0.0">
                  <c:v>260.2</c:v>
                </c:pt>
                <c:pt idx="1">
                  <c:v>252.0</c:v>
                </c:pt>
                <c:pt idx="2">
                  <c:v>237.0</c:v>
                </c:pt>
                <c:pt idx="3">
                  <c:v>247.0</c:v>
                </c:pt>
                <c:pt idx="4">
                  <c:v>252.0</c:v>
                </c:pt>
                <c:pt idx="5">
                  <c:v>264.0</c:v>
                </c:pt>
                <c:pt idx="6">
                  <c:v>249.0</c:v>
                </c:pt>
                <c:pt idx="7">
                  <c:v>268.0</c:v>
                </c:pt>
                <c:pt idx="8">
                  <c:v>257.0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264920"/>
        <c:axId val="2080267944"/>
      </c:lineChart>
      <c:catAx>
        <c:axId val="20802649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80267944"/>
        <c:crosses val="autoZero"/>
        <c:auto val="1"/>
        <c:lblAlgn val="ctr"/>
        <c:lblOffset val="100"/>
        <c:noMultiLvlLbl val="0"/>
      </c:catAx>
      <c:valAx>
        <c:axId val="2080267944"/>
        <c:scaling>
          <c:orientation val="minMax"/>
          <c:max val="300.0"/>
          <c:min val="25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80264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39</xdr:row>
      <xdr:rowOff>76200</xdr:rowOff>
    </xdr:from>
    <xdr:to>
      <xdr:col>13</xdr:col>
      <xdr:colOff>12700</xdr:colOff>
      <xdr:row>58</xdr:row>
      <xdr:rowOff>50800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19</xdr:row>
      <xdr:rowOff>0</xdr:rowOff>
    </xdr:from>
    <xdr:to>
      <xdr:col>12</xdr:col>
      <xdr:colOff>825500</xdr:colOff>
      <xdr:row>37</xdr:row>
      <xdr:rowOff>165100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88900</xdr:colOff>
      <xdr:row>0</xdr:row>
      <xdr:rowOff>38100</xdr:rowOff>
    </xdr:from>
    <xdr:to>
      <xdr:col>12</xdr:col>
      <xdr:colOff>825500</xdr:colOff>
      <xdr:row>19</xdr:row>
      <xdr:rowOff>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21"/>
  <sheetViews>
    <sheetView tabSelected="1" workbookViewId="0">
      <selection activeCell="P19" sqref="P19"/>
    </sheetView>
  </sheetViews>
  <sheetFormatPr baseColWidth="10" defaultColWidth="11.1640625" defaultRowHeight="15" x14ac:dyDescent="0"/>
  <cols>
    <col min="1" max="1" width="4.6640625" customWidth="1"/>
    <col min="2" max="2" width="19.83203125" customWidth="1"/>
    <col min="3" max="16" width="10" customWidth="1"/>
  </cols>
  <sheetData>
    <row r="2" spans="1:18" ht="16" thickBot="1">
      <c r="A2" s="6"/>
      <c r="B2" s="6"/>
      <c r="C2" s="6" t="s">
        <v>28</v>
      </c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/>
      <c r="M2" s="7" t="s">
        <v>16</v>
      </c>
      <c r="N2" s="7" t="s">
        <v>14</v>
      </c>
      <c r="O2" s="7" t="s">
        <v>13</v>
      </c>
      <c r="P2" s="7" t="s">
        <v>17</v>
      </c>
    </row>
    <row r="3" spans="1:18">
      <c r="A3" s="3">
        <v>1</v>
      </c>
      <c r="B3" s="8" t="s">
        <v>8</v>
      </c>
      <c r="C3" s="30">
        <v>283.5</v>
      </c>
      <c r="D3" s="19">
        <v>284</v>
      </c>
      <c r="E3" s="33">
        <v>283</v>
      </c>
      <c r="F3" s="20">
        <v>286</v>
      </c>
      <c r="G3" s="20">
        <v>284</v>
      </c>
      <c r="H3" s="20">
        <v>286</v>
      </c>
      <c r="I3" s="20">
        <v>283</v>
      </c>
      <c r="J3" s="20">
        <v>286</v>
      </c>
      <c r="K3" s="33">
        <v>285</v>
      </c>
      <c r="L3" s="4"/>
      <c r="M3" s="4">
        <f>SUM(D3+E3+G3+H3+F3+J3)</f>
        <v>1709</v>
      </c>
      <c r="N3" s="4">
        <f t="shared" ref="N3:N21" si="0">SUM(D3:K3)</f>
        <v>2277</v>
      </c>
      <c r="O3" s="5">
        <f t="shared" ref="O3:O11" si="1">MIN(M3/6)</f>
        <v>284.83333333333331</v>
      </c>
      <c r="P3" s="16">
        <f t="shared" ref="P3:P21" si="2">MIN(O3/30)</f>
        <v>9.4944444444444436</v>
      </c>
      <c r="Q3" s="10"/>
      <c r="R3" s="11"/>
    </row>
    <row r="4" spans="1:18">
      <c r="A4" s="3">
        <v>2</v>
      </c>
      <c r="B4" s="9" t="s">
        <v>12</v>
      </c>
      <c r="C4" s="12">
        <v>278.8</v>
      </c>
      <c r="D4" s="21">
        <v>287</v>
      </c>
      <c r="E4" s="22">
        <v>285</v>
      </c>
      <c r="F4" s="22">
        <v>272</v>
      </c>
      <c r="G4" s="22">
        <v>279</v>
      </c>
      <c r="H4" s="23">
        <v>274</v>
      </c>
      <c r="I4" s="23">
        <v>283</v>
      </c>
      <c r="J4" s="23">
        <v>275</v>
      </c>
      <c r="K4" s="34">
        <v>241</v>
      </c>
      <c r="L4" s="2"/>
      <c r="M4" s="4">
        <f>SUM(D4+E4+G4+H4+I4+J4)</f>
        <v>1683</v>
      </c>
      <c r="N4" s="4">
        <f t="shared" si="0"/>
        <v>2196</v>
      </c>
      <c r="O4" s="5">
        <f t="shared" si="1"/>
        <v>280.5</v>
      </c>
      <c r="P4" s="16">
        <f t="shared" si="2"/>
        <v>9.35</v>
      </c>
      <c r="Q4" s="10"/>
      <c r="R4" s="11"/>
    </row>
    <row r="5" spans="1:18">
      <c r="A5" s="3">
        <v>3</v>
      </c>
      <c r="B5" s="13" t="s">
        <v>19</v>
      </c>
      <c r="C5" s="17">
        <v>273.8</v>
      </c>
      <c r="D5" s="24">
        <v>279</v>
      </c>
      <c r="E5" s="25">
        <v>281</v>
      </c>
      <c r="F5" s="25">
        <v>275</v>
      </c>
      <c r="G5" s="25">
        <v>267</v>
      </c>
      <c r="H5" s="35">
        <v>261</v>
      </c>
      <c r="I5" s="25">
        <v>269</v>
      </c>
      <c r="J5" s="25">
        <v>267</v>
      </c>
      <c r="K5" s="35">
        <v>265</v>
      </c>
      <c r="L5" s="2"/>
      <c r="M5" s="4">
        <f>SUM(D5+E5+G5+I5+J5+F5)</f>
        <v>1638</v>
      </c>
      <c r="N5" s="4">
        <f t="shared" si="0"/>
        <v>2164</v>
      </c>
      <c r="O5" s="5">
        <f t="shared" si="1"/>
        <v>273</v>
      </c>
      <c r="P5" s="16">
        <f t="shared" si="2"/>
        <v>9.1</v>
      </c>
      <c r="Q5" s="10"/>
      <c r="R5" s="11"/>
    </row>
    <row r="6" spans="1:18">
      <c r="A6" s="3">
        <v>4</v>
      </c>
      <c r="B6" s="13" t="s">
        <v>18</v>
      </c>
      <c r="C6" s="17">
        <v>253.7</v>
      </c>
      <c r="D6" s="24">
        <v>272</v>
      </c>
      <c r="E6" s="25">
        <v>260</v>
      </c>
      <c r="F6" s="25">
        <v>261</v>
      </c>
      <c r="G6" s="25">
        <v>259</v>
      </c>
      <c r="H6" s="25">
        <v>235</v>
      </c>
      <c r="I6" s="35">
        <v>216</v>
      </c>
      <c r="J6" s="25">
        <v>279</v>
      </c>
      <c r="K6" s="35">
        <v>272</v>
      </c>
      <c r="L6" s="1"/>
      <c r="M6" s="4">
        <f>SUM(D6+E6+G6+H6+J6+F6)</f>
        <v>1566</v>
      </c>
      <c r="N6" s="4">
        <f t="shared" si="0"/>
        <v>2054</v>
      </c>
      <c r="O6" s="5">
        <f t="shared" si="1"/>
        <v>261</v>
      </c>
      <c r="P6" s="28">
        <f t="shared" si="2"/>
        <v>8.6999999999999993</v>
      </c>
      <c r="Q6" s="10"/>
      <c r="R6" s="11"/>
    </row>
    <row r="7" spans="1:18">
      <c r="A7" s="3">
        <v>5</v>
      </c>
      <c r="B7" s="9" t="s">
        <v>9</v>
      </c>
      <c r="C7" s="12">
        <v>260.2</v>
      </c>
      <c r="D7" s="26">
        <v>252</v>
      </c>
      <c r="E7" s="34">
        <v>237</v>
      </c>
      <c r="F7" s="22">
        <v>247</v>
      </c>
      <c r="G7" s="22">
        <v>252</v>
      </c>
      <c r="H7" s="23">
        <v>264</v>
      </c>
      <c r="I7" s="23">
        <v>249</v>
      </c>
      <c r="J7" s="23">
        <v>268</v>
      </c>
      <c r="K7" s="34">
        <v>257</v>
      </c>
      <c r="L7" s="2"/>
      <c r="M7" s="4">
        <f>SUM(D7+G7+H7+I7+J7+F7)</f>
        <v>1532</v>
      </c>
      <c r="N7" s="4">
        <f t="shared" si="0"/>
        <v>2026</v>
      </c>
      <c r="O7" s="5">
        <f t="shared" si="1"/>
        <v>255.33333333333334</v>
      </c>
      <c r="P7" s="28">
        <f t="shared" si="2"/>
        <v>8.5111111111111111</v>
      </c>
      <c r="Q7" s="10"/>
      <c r="R7" s="11"/>
    </row>
    <row r="8" spans="1:18">
      <c r="A8" s="3">
        <v>6</v>
      </c>
      <c r="B8" s="13" t="s">
        <v>26</v>
      </c>
      <c r="C8" s="17"/>
      <c r="D8" s="24">
        <v>257</v>
      </c>
      <c r="E8" s="25">
        <v>270</v>
      </c>
      <c r="F8" s="35">
        <v>217</v>
      </c>
      <c r="G8" s="25">
        <v>232</v>
      </c>
      <c r="H8" s="25">
        <v>244</v>
      </c>
      <c r="I8" s="25">
        <v>264</v>
      </c>
      <c r="J8" s="25">
        <v>262</v>
      </c>
      <c r="K8" s="35">
        <v>256</v>
      </c>
      <c r="L8" s="14"/>
      <c r="M8" s="4">
        <f>SUM(D8+E8+G8+H8+I8+J8)</f>
        <v>1529</v>
      </c>
      <c r="N8" s="4">
        <f t="shared" si="0"/>
        <v>2002</v>
      </c>
      <c r="O8" s="5">
        <f t="shared" si="1"/>
        <v>254.83333333333334</v>
      </c>
      <c r="P8" s="28">
        <f t="shared" si="2"/>
        <v>8.4944444444444454</v>
      </c>
      <c r="Q8" s="10"/>
      <c r="R8" s="11"/>
    </row>
    <row r="9" spans="1:18">
      <c r="A9" s="3">
        <v>7</v>
      </c>
      <c r="B9" s="13" t="s">
        <v>21</v>
      </c>
      <c r="C9" s="17">
        <v>246.8</v>
      </c>
      <c r="D9" s="38">
        <v>222</v>
      </c>
      <c r="E9" s="25">
        <v>224</v>
      </c>
      <c r="F9" s="25">
        <v>247</v>
      </c>
      <c r="G9" s="25">
        <v>226</v>
      </c>
      <c r="H9" s="25">
        <v>233</v>
      </c>
      <c r="I9" s="25">
        <v>222</v>
      </c>
      <c r="J9" s="25">
        <v>245</v>
      </c>
      <c r="K9" s="35">
        <v>237</v>
      </c>
      <c r="L9" s="1"/>
      <c r="M9" s="4">
        <f>SUM(+E9+G9+H9+I9+J9+F9)</f>
        <v>1397</v>
      </c>
      <c r="N9" s="4">
        <f t="shared" si="0"/>
        <v>1856</v>
      </c>
      <c r="O9" s="5">
        <f t="shared" si="1"/>
        <v>232.83333333333334</v>
      </c>
      <c r="P9" s="29">
        <f t="shared" si="2"/>
        <v>7.7611111111111111</v>
      </c>
      <c r="Q9" s="10"/>
      <c r="R9" s="11"/>
    </row>
    <row r="10" spans="1:18">
      <c r="A10" s="3">
        <v>8</v>
      </c>
      <c r="B10" s="13" t="s">
        <v>30</v>
      </c>
      <c r="C10" s="17"/>
      <c r="D10" s="24">
        <v>208</v>
      </c>
      <c r="E10" s="25">
        <v>219</v>
      </c>
      <c r="F10" s="25">
        <v>240</v>
      </c>
      <c r="G10" s="25">
        <v>244</v>
      </c>
      <c r="H10" s="25">
        <v>243</v>
      </c>
      <c r="I10" s="25">
        <v>243</v>
      </c>
      <c r="J10" s="25"/>
      <c r="K10" s="25"/>
      <c r="L10" s="14"/>
      <c r="M10" s="4">
        <f>SUM(D10+E10+G10+H10+I10+K10)+F10</f>
        <v>1397</v>
      </c>
      <c r="N10" s="4">
        <f t="shared" si="0"/>
        <v>1397</v>
      </c>
      <c r="O10" s="5">
        <f t="shared" si="1"/>
        <v>232.83333333333334</v>
      </c>
      <c r="P10" s="29">
        <f t="shared" si="2"/>
        <v>7.7611111111111111</v>
      </c>
      <c r="Q10" s="10"/>
      <c r="R10" s="11"/>
    </row>
    <row r="11" spans="1:18">
      <c r="A11" s="3">
        <v>9</v>
      </c>
      <c r="B11" s="9" t="s">
        <v>15</v>
      </c>
      <c r="C11" s="12">
        <v>222</v>
      </c>
      <c r="D11" s="21"/>
      <c r="E11" s="22"/>
      <c r="F11" s="27">
        <v>147</v>
      </c>
      <c r="G11" s="27">
        <v>184</v>
      </c>
      <c r="H11" s="23">
        <v>202</v>
      </c>
      <c r="I11" s="22">
        <v>179</v>
      </c>
      <c r="J11" s="22">
        <v>213</v>
      </c>
      <c r="K11" s="22">
        <v>236</v>
      </c>
      <c r="L11" s="14"/>
      <c r="M11" s="4">
        <f t="shared" ref="M11:M19" si="3">SUM(D11+E11+G11+H11+I11+K11)+F11+J11</f>
        <v>1161</v>
      </c>
      <c r="N11" s="4">
        <f t="shared" si="0"/>
        <v>1161</v>
      </c>
      <c r="O11" s="5">
        <f t="shared" si="1"/>
        <v>193.5</v>
      </c>
      <c r="P11" s="31">
        <f t="shared" si="2"/>
        <v>6.45</v>
      </c>
      <c r="Q11" s="10"/>
      <c r="R11" s="11"/>
    </row>
    <row r="12" spans="1:18">
      <c r="A12" s="3">
        <v>10</v>
      </c>
      <c r="B12" s="9" t="s">
        <v>10</v>
      </c>
      <c r="C12" s="15">
        <v>269</v>
      </c>
      <c r="D12" s="24"/>
      <c r="E12" s="25"/>
      <c r="F12" s="25">
        <v>276</v>
      </c>
      <c r="G12" s="25">
        <v>269</v>
      </c>
      <c r="H12" s="25"/>
      <c r="I12" s="25"/>
      <c r="J12" s="25"/>
      <c r="K12" s="25"/>
      <c r="L12" s="14"/>
      <c r="M12" s="4">
        <f t="shared" si="3"/>
        <v>545</v>
      </c>
      <c r="N12" s="4">
        <f t="shared" si="0"/>
        <v>545</v>
      </c>
      <c r="O12" s="5">
        <f>MIN(M12/2)</f>
        <v>272.5</v>
      </c>
      <c r="P12" s="16">
        <f t="shared" si="2"/>
        <v>9.0833333333333339</v>
      </c>
      <c r="Q12" s="10"/>
      <c r="R12" s="11"/>
    </row>
    <row r="13" spans="1:18">
      <c r="A13" s="3">
        <v>11</v>
      </c>
      <c r="B13" s="9" t="s">
        <v>25</v>
      </c>
      <c r="C13" s="12"/>
      <c r="D13" s="21">
        <v>258</v>
      </c>
      <c r="E13" s="22">
        <v>255</v>
      </c>
      <c r="F13" s="22"/>
      <c r="G13" s="22"/>
      <c r="H13" s="23"/>
      <c r="I13" s="23"/>
      <c r="J13" s="23"/>
      <c r="K13" s="22"/>
      <c r="L13" s="2"/>
      <c r="M13" s="4">
        <f t="shared" si="3"/>
        <v>513</v>
      </c>
      <c r="N13" s="4">
        <f t="shared" si="0"/>
        <v>513</v>
      </c>
      <c r="O13" s="5">
        <f>MIN(M13/2)</f>
        <v>256.5</v>
      </c>
      <c r="P13" s="32">
        <f t="shared" si="2"/>
        <v>8.5500000000000007</v>
      </c>
    </row>
    <row r="14" spans="1:18">
      <c r="A14" s="3">
        <v>12</v>
      </c>
      <c r="B14" s="13" t="s">
        <v>31</v>
      </c>
      <c r="C14" s="37"/>
      <c r="D14" s="2"/>
      <c r="E14" s="2"/>
      <c r="F14" s="2"/>
      <c r="G14" s="2"/>
      <c r="H14" s="2"/>
      <c r="I14" s="2"/>
      <c r="J14" s="2">
        <v>252</v>
      </c>
      <c r="K14" s="2">
        <v>251</v>
      </c>
      <c r="L14" s="2"/>
      <c r="M14" s="4">
        <f t="shared" si="3"/>
        <v>503</v>
      </c>
      <c r="N14" s="4">
        <f t="shared" si="0"/>
        <v>503</v>
      </c>
      <c r="O14" s="5">
        <f>MIN(M14/2)</f>
        <v>251.5</v>
      </c>
      <c r="P14" s="28">
        <f t="shared" si="2"/>
        <v>8.3833333333333329</v>
      </c>
    </row>
    <row r="15" spans="1:18">
      <c r="A15" s="3">
        <v>13</v>
      </c>
      <c r="B15" s="13" t="s">
        <v>20</v>
      </c>
      <c r="C15" s="12">
        <v>203.8</v>
      </c>
      <c r="D15" s="22"/>
      <c r="E15" s="22"/>
      <c r="F15" s="22"/>
      <c r="G15" s="22"/>
      <c r="H15" s="23">
        <v>248</v>
      </c>
      <c r="I15" s="23">
        <v>250</v>
      </c>
      <c r="J15" s="23">
        <v>243</v>
      </c>
      <c r="K15" s="22">
        <v>234</v>
      </c>
      <c r="L15" s="2"/>
      <c r="M15" s="4">
        <f t="shared" si="3"/>
        <v>975</v>
      </c>
      <c r="N15" s="4">
        <f t="shared" si="0"/>
        <v>975</v>
      </c>
      <c r="O15" s="5">
        <f>MIN(M15/4)</f>
        <v>243.75</v>
      </c>
      <c r="P15" s="28">
        <f t="shared" si="2"/>
        <v>8.125</v>
      </c>
    </row>
    <row r="16" spans="1:18">
      <c r="A16" s="3">
        <v>14</v>
      </c>
      <c r="B16" s="9" t="s">
        <v>11</v>
      </c>
      <c r="C16" s="12">
        <v>238.3</v>
      </c>
      <c r="D16" s="22"/>
      <c r="E16" s="22"/>
      <c r="F16" s="22"/>
      <c r="G16" s="22"/>
      <c r="H16" s="22">
        <v>232</v>
      </c>
      <c r="I16" s="22">
        <v>216</v>
      </c>
      <c r="J16" s="22">
        <v>210</v>
      </c>
      <c r="K16" s="22">
        <v>224</v>
      </c>
      <c r="L16" s="14"/>
      <c r="M16" s="4">
        <f t="shared" si="3"/>
        <v>882</v>
      </c>
      <c r="N16" s="4">
        <f t="shared" si="0"/>
        <v>882</v>
      </c>
      <c r="O16" s="5">
        <f>MIN(M16/4)</f>
        <v>220.5</v>
      </c>
      <c r="P16" s="29">
        <f t="shared" si="2"/>
        <v>7.35</v>
      </c>
    </row>
    <row r="17" spans="1:16">
      <c r="A17" s="3">
        <v>15</v>
      </c>
      <c r="B17" s="13" t="s">
        <v>29</v>
      </c>
      <c r="C17" s="12"/>
      <c r="D17" s="22"/>
      <c r="E17" s="22"/>
      <c r="F17" s="22">
        <v>191</v>
      </c>
      <c r="G17" s="22">
        <v>205</v>
      </c>
      <c r="H17" s="23">
        <v>210</v>
      </c>
      <c r="I17" s="23">
        <v>194</v>
      </c>
      <c r="J17" s="23"/>
      <c r="K17" s="34"/>
      <c r="L17" s="2"/>
      <c r="M17" s="4">
        <f t="shared" si="3"/>
        <v>800</v>
      </c>
      <c r="N17" s="4">
        <f t="shared" si="0"/>
        <v>800</v>
      </c>
      <c r="O17" s="5">
        <f>MIN(M17/4)</f>
        <v>200</v>
      </c>
      <c r="P17" s="31">
        <f t="shared" si="2"/>
        <v>6.666666666666667</v>
      </c>
    </row>
    <row r="18" spans="1:16">
      <c r="A18" s="3">
        <v>16</v>
      </c>
      <c r="B18" s="9" t="s">
        <v>24</v>
      </c>
      <c r="C18" s="12">
        <v>234.3</v>
      </c>
      <c r="D18" s="22"/>
      <c r="E18" s="22"/>
      <c r="F18" s="22">
        <v>199</v>
      </c>
      <c r="G18" s="22">
        <v>212</v>
      </c>
      <c r="H18" s="22"/>
      <c r="I18" s="22"/>
      <c r="J18" s="22">
        <v>177</v>
      </c>
      <c r="K18" s="22">
        <v>204</v>
      </c>
      <c r="L18" s="2"/>
      <c r="M18" s="4">
        <f t="shared" si="3"/>
        <v>792</v>
      </c>
      <c r="N18" s="4">
        <f t="shared" si="0"/>
        <v>792</v>
      </c>
      <c r="O18" s="5">
        <f>MIN(M18/4)</f>
        <v>198</v>
      </c>
      <c r="P18" s="31">
        <f t="shared" si="2"/>
        <v>6.6</v>
      </c>
    </row>
    <row r="19" spans="1:16">
      <c r="A19" s="3">
        <v>17</v>
      </c>
      <c r="B19" s="13" t="s">
        <v>27</v>
      </c>
      <c r="C19" s="17"/>
      <c r="D19" s="22"/>
      <c r="E19" s="22"/>
      <c r="F19" s="23">
        <v>79</v>
      </c>
      <c r="G19" s="22">
        <v>90</v>
      </c>
      <c r="H19" s="22">
        <v>98</v>
      </c>
      <c r="I19" s="22">
        <v>69</v>
      </c>
      <c r="J19" s="22">
        <v>109</v>
      </c>
      <c r="K19" s="22">
        <v>105</v>
      </c>
      <c r="L19" s="2"/>
      <c r="M19" s="4">
        <f>SUM(G19+H19+I19+K19)+F19+J19</f>
        <v>550</v>
      </c>
      <c r="N19" s="4">
        <f t="shared" si="0"/>
        <v>550</v>
      </c>
      <c r="O19" s="5">
        <f>MIN(M19/4)</f>
        <v>137.5</v>
      </c>
      <c r="P19" s="31">
        <f t="shared" si="2"/>
        <v>4.583333333333333</v>
      </c>
    </row>
    <row r="20" spans="1:16">
      <c r="A20" s="3">
        <v>18</v>
      </c>
      <c r="B20" s="9" t="s">
        <v>22</v>
      </c>
      <c r="C20" s="12">
        <v>241.5</v>
      </c>
      <c r="D20" s="22"/>
      <c r="E20" s="22"/>
      <c r="F20" s="22"/>
      <c r="G20" s="22"/>
      <c r="H20" s="22"/>
      <c r="I20" s="22"/>
      <c r="J20" s="22"/>
      <c r="K20" s="22"/>
      <c r="L20" s="2"/>
      <c r="M20" s="4">
        <f>SUM(D20+E20+G20+H20+I20+K20)+F20</f>
        <v>0</v>
      </c>
      <c r="N20" s="4">
        <f t="shared" si="0"/>
        <v>0</v>
      </c>
      <c r="O20" s="5">
        <f>MIN(M20/2)</f>
        <v>0</v>
      </c>
      <c r="P20" s="18">
        <f t="shared" si="2"/>
        <v>0</v>
      </c>
    </row>
    <row r="21" spans="1:16">
      <c r="A21" s="36">
        <v>19</v>
      </c>
      <c r="B21" s="9" t="s">
        <v>23</v>
      </c>
      <c r="C21" s="12">
        <v>215.5</v>
      </c>
      <c r="D21" s="22"/>
      <c r="E21" s="22"/>
      <c r="F21" s="22"/>
      <c r="G21" s="22"/>
      <c r="H21" s="23"/>
      <c r="I21" s="23"/>
      <c r="J21" s="23"/>
      <c r="K21" s="23"/>
      <c r="L21" s="2"/>
      <c r="M21" s="4">
        <f>SUM(D21+E21+G21+H21+I21+K21)+F21</f>
        <v>0</v>
      </c>
      <c r="N21" s="4">
        <f t="shared" si="0"/>
        <v>0</v>
      </c>
      <c r="O21" s="5">
        <f>MIN(M21/2)</f>
        <v>0</v>
      </c>
      <c r="P21" s="18">
        <f t="shared" si="2"/>
        <v>0</v>
      </c>
    </row>
  </sheetData>
  <sortState ref="B3:P11">
    <sortCondition descending="1" ref="P3"/>
  </sortState>
  <phoneticPr fontId="2" type="noConversion"/>
  <pageMargins left="0.75000000000000011" right="0.75000000000000011" top="0.98" bottom="0.98" header="0.51" footer="0.5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N18" sqref="N18"/>
    </sheetView>
  </sheetViews>
  <sheetFormatPr baseColWidth="10" defaultColWidth="11" defaultRowHeight="15" x14ac:dyDescent="0"/>
  <sheetData/>
  <phoneticPr fontId="2" type="noConversion"/>
  <pageMargins left="0.75000000000000011" right="0.75000000000000011" top="0.98" bottom="0.98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Freriks</dc:creator>
  <cp:lastModifiedBy>Tim  Freriks</cp:lastModifiedBy>
  <cp:lastPrinted>2017-11-13T10:20:51Z</cp:lastPrinted>
  <dcterms:created xsi:type="dcterms:W3CDTF">2014-09-20T16:16:23Z</dcterms:created>
  <dcterms:modified xsi:type="dcterms:W3CDTF">2018-02-19T19:15:33Z</dcterms:modified>
</cp:coreProperties>
</file>