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Blad1" sheetId="1" r:id="rId1"/>
    <sheet name="Blad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1" l="1"/>
  <c r="D23" i="1"/>
  <c r="F23" i="1"/>
  <c r="G23" i="1"/>
  <c r="H23" i="1"/>
  <c r="E23" i="1"/>
  <c r="L23" i="1"/>
  <c r="N23" i="1"/>
  <c r="L21" i="1"/>
  <c r="N21" i="1"/>
  <c r="L16" i="1"/>
  <c r="N16" i="1"/>
  <c r="L20" i="1"/>
  <c r="N20" i="1"/>
  <c r="L15" i="1"/>
  <c r="N15" i="1"/>
  <c r="L19" i="1"/>
  <c r="N19" i="1"/>
  <c r="L14" i="1"/>
  <c r="N14" i="1"/>
  <c r="L11" i="1"/>
  <c r="N11" i="1"/>
  <c r="L3" i="1"/>
  <c r="N3" i="1"/>
  <c r="L5" i="1"/>
  <c r="N5" i="1"/>
  <c r="L6" i="1"/>
  <c r="N6" i="1"/>
  <c r="L7" i="1"/>
  <c r="N7" i="1"/>
  <c r="L8" i="1"/>
  <c r="N8" i="1"/>
  <c r="L9" i="1"/>
  <c r="N9" i="1"/>
  <c r="L10" i="1"/>
  <c r="N10" i="1"/>
  <c r="L12" i="1"/>
  <c r="N12" i="1"/>
  <c r="L13" i="1"/>
  <c r="N13" i="1"/>
  <c r="L4" i="1"/>
  <c r="N4" i="1"/>
  <c r="L17" i="1"/>
  <c r="N17" i="1"/>
  <c r="L22" i="1"/>
  <c r="L18" i="1"/>
  <c r="N22" i="1"/>
  <c r="N18" i="1"/>
  <c r="M18" i="1"/>
  <c r="O19" i="1"/>
  <c r="O23" i="1"/>
  <c r="O7" i="1"/>
  <c r="M21" i="1"/>
  <c r="O9" i="1"/>
  <c r="M19" i="1"/>
  <c r="O11" i="1"/>
  <c r="M14" i="1"/>
  <c r="O8" i="1"/>
  <c r="M23" i="1"/>
  <c r="O21" i="1"/>
  <c r="O6" i="1"/>
  <c r="O17" i="1"/>
  <c r="M4" i="1"/>
  <c r="M6" i="1"/>
  <c r="M8" i="1"/>
  <c r="M3" i="1"/>
  <c r="M10" i="1"/>
  <c r="M11" i="1"/>
  <c r="M17" i="1"/>
  <c r="M13" i="1"/>
  <c r="M12" i="1"/>
  <c r="M22" i="1"/>
  <c r="M15" i="1"/>
  <c r="M7" i="1"/>
  <c r="M16" i="1"/>
  <c r="M20" i="1"/>
  <c r="M9" i="1"/>
  <c r="M5" i="1"/>
  <c r="O4" i="1"/>
  <c r="O16" i="1"/>
  <c r="O22" i="1"/>
  <c r="O14" i="1"/>
  <c r="O15" i="1"/>
  <c r="O5" i="1"/>
  <c r="O10" i="1"/>
  <c r="O20" i="1"/>
  <c r="O3" i="1"/>
  <c r="O18" i="1"/>
  <c r="O12" i="1"/>
  <c r="O13" i="1"/>
</calcChain>
</file>

<file path=xl/sharedStrings.xml><?xml version="1.0" encoding="utf-8"?>
<sst xmlns="http://schemas.openxmlformats.org/spreadsheetml/2006/main" count="35" uniqueCount="35">
  <si>
    <t>NR</t>
  </si>
  <si>
    <t>Naam</t>
  </si>
  <si>
    <t>1e BW</t>
  </si>
  <si>
    <t>2e BW</t>
  </si>
  <si>
    <t>3e BW</t>
  </si>
  <si>
    <t>4e BW</t>
  </si>
  <si>
    <t>5e BW</t>
  </si>
  <si>
    <t>6e BW</t>
  </si>
  <si>
    <t>7e BW</t>
  </si>
  <si>
    <t>Totaal 6b.</t>
  </si>
  <si>
    <t>Totaal</t>
  </si>
  <si>
    <t>Gem.</t>
  </si>
  <si>
    <t>P Gem.</t>
  </si>
  <si>
    <t>Tim Freriks</t>
  </si>
  <si>
    <t>Jald-Jetse Deelstra</t>
  </si>
  <si>
    <t>Luuk Vorselen</t>
  </si>
  <si>
    <t>Scott Bex</t>
  </si>
  <si>
    <t>Anne-Brechtje Deelstra</t>
  </si>
  <si>
    <t>Ton Snellen</t>
  </si>
  <si>
    <t>Harold de Goey</t>
  </si>
  <si>
    <t>Harry Verspagen</t>
  </si>
  <si>
    <t>Eric Segers</t>
  </si>
  <si>
    <t>Leo Saes</t>
  </si>
  <si>
    <t>Joost Gijsen</t>
  </si>
  <si>
    <t>Matthijs van Mierlo</t>
  </si>
  <si>
    <t>Luc Steyvers</t>
  </si>
  <si>
    <t>Rens Versteegen</t>
  </si>
  <si>
    <t>Maikel Rietjens</t>
  </si>
  <si>
    <t>Xander Steuten</t>
  </si>
  <si>
    <t>1e 6tal</t>
  </si>
  <si>
    <t>Ruud Creemers</t>
  </si>
  <si>
    <t>Marco Leggieri</t>
  </si>
  <si>
    <t>Klaas Bex</t>
  </si>
  <si>
    <t>Gem 2016</t>
  </si>
  <si>
    <t>Marvin Seegers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</si>
</sst>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5" xfId="0" applyFill="1" applyBorder="1"/>
    <xf numFmtId="0" fontId="0" fillId="0" borderId="3" xfId="0" applyBorder="1" applyAlignment="1">
      <alignment horizontal="right"/>
    </xf>
    <xf numFmtId="164" fontId="0" fillId="0" borderId="7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2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0" fillId="3" borderId="4" xfId="0" applyNumberFormat="1" applyFill="1" applyBorder="1"/>
    <xf numFmtId="2" fontId="0" fillId="4" borderId="4" xfId="0" applyNumberFormat="1" applyFill="1" applyBorder="1"/>
    <xf numFmtId="0" fontId="0" fillId="0" borderId="2" xfId="0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2" fontId="0" fillId="5" borderId="4" xfId="0" applyNumberFormat="1" applyFill="1" applyBorder="1"/>
    <xf numFmtId="2" fontId="0" fillId="6" borderId="4" xfId="0" applyNumberFormat="1" applyFill="1" applyBorder="1"/>
  </cellXfs>
  <cellStyles count="1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Blad1!$B$3</c:f>
              <c:strCache>
                <c:ptCount val="1"/>
                <c:pt idx="0">
                  <c:v>Tim Freriks</c:v>
                </c:pt>
              </c:strCache>
            </c:strRef>
          </c:tx>
          <c:val>
            <c:numRef>
              <c:f>Blad1!$C$3:$J$3</c:f>
              <c:numCache>
                <c:formatCode>General</c:formatCode>
                <c:ptCount val="8"/>
                <c:pt idx="0" formatCode="0.0">
                  <c:v>237.1666666666667</c:v>
                </c:pt>
                <c:pt idx="1">
                  <c:v>238.0</c:v>
                </c:pt>
                <c:pt idx="3">
                  <c:v>239.0</c:v>
                </c:pt>
                <c:pt idx="4">
                  <c:v>242.0</c:v>
                </c:pt>
                <c:pt idx="5">
                  <c:v>238.0</c:v>
                </c:pt>
                <c:pt idx="6">
                  <c:v>242.0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6C-4F5A-8E22-55351724D758}"/>
            </c:ext>
          </c:extLst>
        </c:ser>
        <c:ser>
          <c:idx val="1"/>
          <c:order val="1"/>
          <c:tx>
            <c:strRef>
              <c:f>Blad1!$B$4</c:f>
              <c:strCache>
                <c:ptCount val="1"/>
                <c:pt idx="0">
                  <c:v>Jald-Jetse Deelstra</c:v>
                </c:pt>
              </c:strCache>
            </c:strRef>
          </c:tx>
          <c:val>
            <c:numRef>
              <c:f>Blad1!$C$4:$J$4</c:f>
              <c:numCache>
                <c:formatCode>General</c:formatCode>
                <c:ptCount val="8"/>
                <c:pt idx="0" formatCode="0.0">
                  <c:v>240.0</c:v>
                </c:pt>
                <c:pt idx="1">
                  <c:v>240.0</c:v>
                </c:pt>
                <c:pt idx="2">
                  <c:v>229.0</c:v>
                </c:pt>
                <c:pt idx="3">
                  <c:v>236.0</c:v>
                </c:pt>
                <c:pt idx="4">
                  <c:v>244.0</c:v>
                </c:pt>
                <c:pt idx="5">
                  <c:v>231.0</c:v>
                </c:pt>
                <c:pt idx="6">
                  <c:v>219.0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6C-4F5A-8E22-55351724D758}"/>
            </c:ext>
          </c:extLst>
        </c:ser>
        <c:ser>
          <c:idx val="2"/>
          <c:order val="2"/>
          <c:tx>
            <c:strRef>
              <c:f>Blad1!$B$5</c:f>
              <c:strCache>
                <c:ptCount val="1"/>
                <c:pt idx="0">
                  <c:v>Scott Bex</c:v>
                </c:pt>
              </c:strCache>
            </c:strRef>
          </c:tx>
          <c:val>
            <c:numRef>
              <c:f>Blad1!$C$5:$J$5</c:f>
              <c:numCache>
                <c:formatCode>General</c:formatCode>
                <c:ptCount val="8"/>
                <c:pt idx="0" formatCode="0.0">
                  <c:v>232.1666666666667</c:v>
                </c:pt>
                <c:pt idx="1">
                  <c:v>232.0</c:v>
                </c:pt>
                <c:pt idx="2">
                  <c:v>236.0</c:v>
                </c:pt>
                <c:pt idx="3">
                  <c:v>225.0</c:v>
                </c:pt>
                <c:pt idx="4">
                  <c:v>222.0</c:v>
                </c:pt>
                <c:pt idx="5">
                  <c:v>217.0</c:v>
                </c:pt>
                <c:pt idx="6">
                  <c:v>225.0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6C-4F5A-8E22-55351724D758}"/>
            </c:ext>
          </c:extLst>
        </c:ser>
        <c:ser>
          <c:idx val="3"/>
          <c:order val="3"/>
          <c:tx>
            <c:strRef>
              <c:f>Blad1!$B$6</c:f>
              <c:strCache>
                <c:ptCount val="1"/>
                <c:pt idx="0">
                  <c:v>Anne-Brechtje Deelstra</c:v>
                </c:pt>
              </c:strCache>
            </c:strRef>
          </c:tx>
          <c:val>
            <c:numRef>
              <c:f>Blad1!$C$6:$J$6</c:f>
              <c:numCache>
                <c:formatCode>General</c:formatCode>
                <c:ptCount val="8"/>
                <c:pt idx="0" formatCode="0.0">
                  <c:v>224.1666666666667</c:v>
                </c:pt>
                <c:pt idx="1">
                  <c:v>224.0</c:v>
                </c:pt>
                <c:pt idx="2">
                  <c:v>222.0</c:v>
                </c:pt>
                <c:pt idx="3">
                  <c:v>220.0</c:v>
                </c:pt>
                <c:pt idx="4">
                  <c:v>227.0</c:v>
                </c:pt>
                <c:pt idx="5">
                  <c:v>217.0</c:v>
                </c:pt>
                <c:pt idx="6">
                  <c:v>222.0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06C-4F5A-8E22-55351724D758}"/>
            </c:ext>
          </c:extLst>
        </c:ser>
        <c:ser>
          <c:idx val="4"/>
          <c:order val="4"/>
          <c:tx>
            <c:strRef>
              <c:f>Blad1!$B$7</c:f>
              <c:strCache>
                <c:ptCount val="1"/>
                <c:pt idx="0">
                  <c:v>Ruud Creemers</c:v>
                </c:pt>
              </c:strCache>
            </c:strRef>
          </c:tx>
          <c:val>
            <c:numRef>
              <c:f>Blad1!$C$7:$J$7</c:f>
              <c:numCache>
                <c:formatCode>General</c:formatCode>
                <c:ptCount val="8"/>
                <c:pt idx="0" formatCode="0.0">
                  <c:v>212.0</c:v>
                </c:pt>
                <c:pt idx="1">
                  <c:v>221.0</c:v>
                </c:pt>
                <c:pt idx="2">
                  <c:v>213.0</c:v>
                </c:pt>
                <c:pt idx="3">
                  <c:v>217.0</c:v>
                </c:pt>
                <c:pt idx="4">
                  <c:v>205.0</c:v>
                </c:pt>
                <c:pt idx="5">
                  <c:v>231.0</c:v>
                </c:pt>
                <c:pt idx="6">
                  <c:v>224.0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06C-4F5A-8E22-55351724D758}"/>
            </c:ext>
          </c:extLst>
        </c:ser>
        <c:ser>
          <c:idx val="5"/>
          <c:order val="5"/>
          <c:tx>
            <c:strRef>
              <c:f>Blad1!$B$8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Blad1!$C$8:$J$8</c:f>
              <c:numCache>
                <c:formatCode>General</c:formatCode>
                <c:ptCount val="8"/>
                <c:pt idx="0" formatCode="0.0">
                  <c:v>224.8333333333333</c:v>
                </c:pt>
                <c:pt idx="1">
                  <c:v>219.0</c:v>
                </c:pt>
                <c:pt idx="2">
                  <c:v>216.0</c:v>
                </c:pt>
                <c:pt idx="3">
                  <c:v>229.0</c:v>
                </c:pt>
                <c:pt idx="4">
                  <c:v>210.0</c:v>
                </c:pt>
                <c:pt idx="5">
                  <c:v>195.0</c:v>
                </c:pt>
                <c:pt idx="6">
                  <c:v>231.0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06C-4F5A-8E22-55351724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220056"/>
        <c:axId val="2136223192"/>
      </c:lineChart>
      <c:catAx>
        <c:axId val="2136220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36223192"/>
        <c:crossesAt val="0.0"/>
        <c:auto val="1"/>
        <c:lblAlgn val="ctr"/>
        <c:lblOffset val="100"/>
        <c:noMultiLvlLbl val="0"/>
      </c:catAx>
      <c:valAx>
        <c:axId val="2136223192"/>
        <c:scaling>
          <c:orientation val="minMax"/>
          <c:max val="250.0"/>
          <c:min val="20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6220056"/>
        <c:crosses val="autoZero"/>
        <c:crossBetween val="between"/>
        <c:majorUnit val="10.0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43431173073238"/>
          <c:y val="0.0635577804039251"/>
          <c:w val="0.804838368263063"/>
          <c:h val="0.81909681188671"/>
        </c:manualLayout>
      </c:layout>
      <c:lineChart>
        <c:grouping val="standard"/>
        <c:varyColors val="0"/>
        <c:ser>
          <c:idx val="0"/>
          <c:order val="0"/>
          <c:tx>
            <c:strRef>
              <c:f>Blad1!$B$9</c:f>
              <c:strCache>
                <c:ptCount val="1"/>
                <c:pt idx="0">
                  <c:v>Harry Verspagen</c:v>
                </c:pt>
              </c:strCache>
            </c:strRef>
          </c:tx>
          <c:val>
            <c:numRef>
              <c:f>Blad1!$C$9:$J$9</c:f>
              <c:numCache>
                <c:formatCode>General</c:formatCode>
                <c:ptCount val="8"/>
                <c:pt idx="0" formatCode="0.0">
                  <c:v>200.0</c:v>
                </c:pt>
                <c:pt idx="1">
                  <c:v>220.0</c:v>
                </c:pt>
                <c:pt idx="2">
                  <c:v>217.0</c:v>
                </c:pt>
                <c:pt idx="3">
                  <c:v>211.0</c:v>
                </c:pt>
                <c:pt idx="4">
                  <c:v>199.0</c:v>
                </c:pt>
                <c:pt idx="5">
                  <c:v>210.0</c:v>
                </c:pt>
                <c:pt idx="6">
                  <c:v>215.0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42-4106-957A-D1009CB4585E}"/>
            </c:ext>
          </c:extLst>
        </c:ser>
        <c:ser>
          <c:idx val="1"/>
          <c:order val="1"/>
          <c:tx>
            <c:strRef>
              <c:f>Blad1!$B$10</c:f>
              <c:strCache>
                <c:ptCount val="1"/>
                <c:pt idx="0">
                  <c:v>Ton Snellen</c:v>
                </c:pt>
              </c:strCache>
            </c:strRef>
          </c:tx>
          <c:val>
            <c:numRef>
              <c:f>Blad1!$C$10:$J$10</c:f>
              <c:numCache>
                <c:formatCode>General</c:formatCode>
                <c:ptCount val="8"/>
                <c:pt idx="0" formatCode="0.0">
                  <c:v>215.1666666666667</c:v>
                </c:pt>
                <c:pt idx="1">
                  <c:v>205.0</c:v>
                </c:pt>
                <c:pt idx="2">
                  <c:v>196.0</c:v>
                </c:pt>
                <c:pt idx="3">
                  <c:v>216.0</c:v>
                </c:pt>
                <c:pt idx="4">
                  <c:v>214.0</c:v>
                </c:pt>
                <c:pt idx="5">
                  <c:v>190.0</c:v>
                </c:pt>
                <c:pt idx="6">
                  <c:v>214.0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42-4106-957A-D1009CB4585E}"/>
            </c:ext>
          </c:extLst>
        </c:ser>
        <c:ser>
          <c:idx val="2"/>
          <c:order val="2"/>
          <c:tx>
            <c:strRef>
              <c:f>Blad1!$B$11</c:f>
              <c:strCache>
                <c:ptCount val="1"/>
                <c:pt idx="0">
                  <c:v>Xander Steuten</c:v>
                </c:pt>
              </c:strCache>
            </c:strRef>
          </c:tx>
          <c:val>
            <c:numRef>
              <c:f>Blad1!$C$11:$J$11</c:f>
              <c:numCache>
                <c:formatCode>General</c:formatCode>
                <c:ptCount val="8"/>
                <c:pt idx="0" formatCode="0.0">
                  <c:v>159.1666666666667</c:v>
                </c:pt>
                <c:pt idx="2">
                  <c:v>188.0</c:v>
                </c:pt>
                <c:pt idx="3">
                  <c:v>195.0</c:v>
                </c:pt>
                <c:pt idx="4">
                  <c:v>184.0</c:v>
                </c:pt>
                <c:pt idx="5">
                  <c:v>186.0</c:v>
                </c:pt>
                <c:pt idx="6">
                  <c:v>194.0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42-4106-957A-D1009CB4585E}"/>
            </c:ext>
          </c:extLst>
        </c:ser>
        <c:ser>
          <c:idx val="6"/>
          <c:order val="3"/>
          <c:tx>
            <c:strRef>
              <c:f>Blad1!$B$12</c:f>
              <c:strCache>
                <c:ptCount val="1"/>
                <c:pt idx="0">
                  <c:v>Leo Saes</c:v>
                </c:pt>
              </c:strCache>
            </c:strRef>
          </c:tx>
          <c:val>
            <c:numRef>
              <c:f>Blad1!$C$12:$J$12</c:f>
              <c:numCache>
                <c:formatCode>General</c:formatCode>
                <c:ptCount val="8"/>
                <c:pt idx="0" formatCode="0.0">
                  <c:v>182.8</c:v>
                </c:pt>
                <c:pt idx="1">
                  <c:v>191.0</c:v>
                </c:pt>
                <c:pt idx="2">
                  <c:v>194.0</c:v>
                </c:pt>
                <c:pt idx="3">
                  <c:v>193.0</c:v>
                </c:pt>
                <c:pt idx="4">
                  <c:v>180.0</c:v>
                </c:pt>
                <c:pt idx="5">
                  <c:v>189.0</c:v>
                </c:pt>
                <c:pt idx="6">
                  <c:v>188.0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42-4106-957A-D1009CB4585E}"/>
            </c:ext>
          </c:extLst>
        </c:ser>
        <c:ser>
          <c:idx val="11"/>
          <c:order val="4"/>
          <c:tx>
            <c:strRef>
              <c:f>Blad1!$B$13</c:f>
              <c:strCache>
                <c:ptCount val="1"/>
                <c:pt idx="0">
                  <c:v>Eric Segers</c:v>
                </c:pt>
              </c:strCache>
            </c:strRef>
          </c:tx>
          <c:val>
            <c:numRef>
              <c:f>Blad1!$C$13:$J$13</c:f>
              <c:numCache>
                <c:formatCode>General</c:formatCode>
                <c:ptCount val="8"/>
                <c:pt idx="0" formatCode="0.0">
                  <c:v>191.8333333333333</c:v>
                </c:pt>
                <c:pt idx="1">
                  <c:v>158.0</c:v>
                </c:pt>
                <c:pt idx="2">
                  <c:v>176.0</c:v>
                </c:pt>
                <c:pt idx="3">
                  <c:v>177.0</c:v>
                </c:pt>
                <c:pt idx="4">
                  <c:v>159.0</c:v>
                </c:pt>
                <c:pt idx="5">
                  <c:v>175.0</c:v>
                </c:pt>
                <c:pt idx="6">
                  <c:v>191.0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42-4106-957A-D1009CB4585E}"/>
            </c:ext>
          </c:extLst>
        </c:ser>
        <c:ser>
          <c:idx val="3"/>
          <c:order val="5"/>
          <c:tx>
            <c:strRef>
              <c:f>Blad1!$B$14</c:f>
              <c:strCache>
                <c:ptCount val="1"/>
                <c:pt idx="0">
                  <c:v>Rens Versteegen</c:v>
                </c:pt>
              </c:strCache>
            </c:strRef>
          </c:tx>
          <c:val>
            <c:numRef>
              <c:f>Blad1!$C$14:$J$14</c:f>
              <c:numCache>
                <c:formatCode>General</c:formatCode>
                <c:ptCount val="8"/>
                <c:pt idx="0" formatCode="0.0">
                  <c:v>174.3</c:v>
                </c:pt>
                <c:pt idx="1">
                  <c:v>177.0</c:v>
                </c:pt>
                <c:pt idx="2">
                  <c:v>80.0</c:v>
                </c:pt>
                <c:pt idx="4">
                  <c:v>125.0</c:v>
                </c:pt>
                <c:pt idx="5">
                  <c:v>102.0</c:v>
                </c:pt>
                <c:pt idx="6">
                  <c:v>112.0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42-4106-957A-D1009CB45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266536"/>
        <c:axId val="2134252472"/>
      </c:lineChart>
      <c:catAx>
        <c:axId val="2134266536"/>
        <c:scaling>
          <c:orientation val="minMax"/>
        </c:scaling>
        <c:delete val="0"/>
        <c:axPos val="b"/>
        <c:majorTickMark val="out"/>
        <c:minorTickMark val="none"/>
        <c:tickLblPos val="nextTo"/>
        <c:crossAx val="2134252472"/>
        <c:crosses val="autoZero"/>
        <c:auto val="1"/>
        <c:lblAlgn val="ctr"/>
        <c:lblOffset val="100"/>
        <c:noMultiLvlLbl val="0"/>
      </c:catAx>
      <c:valAx>
        <c:axId val="2134252472"/>
        <c:scaling>
          <c:orientation val="minMax"/>
          <c:max val="230.0"/>
          <c:min val="18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4266536"/>
        <c:crosses val="autoZero"/>
        <c:crossBetween val="between"/>
        <c:majorUnit val="10.0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AD-43A4-9B0B-66EFD5517F8C}"/>
            </c:ext>
          </c:extLst>
        </c:ser>
        <c:ser>
          <c:idx val="1"/>
          <c:order val="1"/>
          <c:tx>
            <c:strRef>
              <c:f>Blad1!$B$15</c:f>
              <c:strCache>
                <c:ptCount val="1"/>
                <c:pt idx="0">
                  <c:v>Maikel Rietjens</c:v>
                </c:pt>
              </c:strCache>
            </c:strRef>
          </c:tx>
          <c:val>
            <c:numRef>
              <c:f>Blad1!$C$15:$J$15</c:f>
              <c:numCache>
                <c:formatCode>General</c:formatCode>
                <c:ptCount val="8"/>
                <c:pt idx="0" formatCode="0.0">
                  <c:v>187.3333333333333</c:v>
                </c:pt>
                <c:pt idx="1">
                  <c:v>218.0</c:v>
                </c:pt>
                <c:pt idx="5">
                  <c:v>227.0</c:v>
                </c:pt>
                <c:pt idx="6">
                  <c:v>227.0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AD-43A4-9B0B-66EFD5517F8C}"/>
            </c:ext>
          </c:extLst>
        </c:ser>
        <c:ser>
          <c:idx val="2"/>
          <c:order val="2"/>
          <c:tx>
            <c:strRef>
              <c:f>Blad1!$B$18</c:f>
              <c:strCache>
                <c:ptCount val="1"/>
                <c:pt idx="0">
                  <c:v>Marvin Seegers</c:v>
                </c:pt>
              </c:strCache>
            </c:strRef>
          </c:tx>
          <c:val>
            <c:numRef>
              <c:f>Blad1!$C$18:$J$18</c:f>
              <c:numCache>
                <c:formatCode>General</c:formatCode>
                <c:ptCount val="8"/>
                <c:pt idx="3">
                  <c:v>213.0</c:v>
                </c:pt>
                <c:pt idx="4">
                  <c:v>208.0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AD-43A4-9B0B-66EFD5517F8C}"/>
            </c:ext>
          </c:extLst>
        </c:ser>
        <c:ser>
          <c:idx val="4"/>
          <c:order val="3"/>
          <c:tx>
            <c:strRef>
              <c:f>Blad1!$B$19</c:f>
              <c:strCache>
                <c:ptCount val="1"/>
                <c:pt idx="0">
                  <c:v>Marco Leggieri</c:v>
                </c:pt>
              </c:strCache>
            </c:strRef>
          </c:tx>
          <c:val>
            <c:numRef>
              <c:f>Blad1!$C$19:$J$19</c:f>
              <c:numCache>
                <c:formatCode>General</c:formatCode>
                <c:ptCount val="8"/>
                <c:pt idx="0" formatCode="0.0">
                  <c:v>184.0</c:v>
                </c:pt>
                <c:pt idx="1">
                  <c:v>208.0</c:v>
                </c:pt>
                <c:pt idx="2">
                  <c:v>215.0</c:v>
                </c:pt>
                <c:pt idx="5">
                  <c:v>202.0</c:v>
                </c:pt>
                <c:pt idx="6">
                  <c:v>210.0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AD-43A4-9B0B-66EFD5517F8C}"/>
            </c:ext>
          </c:extLst>
        </c:ser>
        <c:ser>
          <c:idx val="3"/>
          <c:order val="4"/>
          <c:tx>
            <c:strRef>
              <c:f>Blad1!$B$17</c:f>
              <c:strCache>
                <c:ptCount val="1"/>
                <c:pt idx="0">
                  <c:v>Harold de Goey</c:v>
                </c:pt>
              </c:strCache>
            </c:strRef>
          </c:tx>
          <c:val>
            <c:numRef>
              <c:f>Blad1!$C$17:$J$17</c:f>
              <c:numCache>
                <c:formatCode>General</c:formatCode>
                <c:ptCount val="8"/>
                <c:pt idx="0" formatCode="0.0">
                  <c:v>208.7</c:v>
                </c:pt>
                <c:pt idx="1">
                  <c:v>211.0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CAD-43A4-9B0B-66EFD5517F8C}"/>
            </c:ext>
          </c:extLst>
        </c:ser>
        <c:ser>
          <c:idx val="5"/>
          <c:order val="5"/>
          <c:tx>
            <c:strRef>
              <c:f>Blad1!$B$20</c:f>
              <c:strCache>
                <c:ptCount val="1"/>
                <c:pt idx="0">
                  <c:v>Matthijs van Mierlo</c:v>
                </c:pt>
              </c:strCache>
            </c:strRef>
          </c:tx>
          <c:val>
            <c:numRef>
              <c:f>Blad1!$C$20:$J$20</c:f>
              <c:numCache>
                <c:formatCode>General</c:formatCode>
                <c:ptCount val="8"/>
                <c:pt idx="0" formatCode="0.0">
                  <c:v>180.0</c:v>
                </c:pt>
                <c:pt idx="1">
                  <c:v>190.0</c:v>
                </c:pt>
                <c:pt idx="4">
                  <c:v>203.0</c:v>
                </c:pt>
                <c:pt idx="5">
                  <c:v>206.0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CAD-43A4-9B0B-66EFD5517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241368"/>
        <c:axId val="2136487944"/>
      </c:lineChart>
      <c:catAx>
        <c:axId val="2134241368"/>
        <c:scaling>
          <c:orientation val="minMax"/>
        </c:scaling>
        <c:delete val="0"/>
        <c:axPos val="b"/>
        <c:majorTickMark val="out"/>
        <c:minorTickMark val="none"/>
        <c:tickLblPos val="nextTo"/>
        <c:crossAx val="2136487944"/>
        <c:crosses val="autoZero"/>
        <c:auto val="1"/>
        <c:lblAlgn val="ctr"/>
        <c:lblOffset val="100"/>
        <c:noMultiLvlLbl val="0"/>
      </c:catAx>
      <c:valAx>
        <c:axId val="2136487944"/>
        <c:scaling>
          <c:orientation val="minMax"/>
          <c:max val="220.0"/>
          <c:min val="14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241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544366164756"/>
          <c:y val="0.257093570017529"/>
          <c:w val="0.16758953814983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Blad1!$B$21</c:f>
              <c:strCache>
                <c:ptCount val="1"/>
                <c:pt idx="0">
                  <c:v>Luc Steyvers</c:v>
                </c:pt>
              </c:strCache>
            </c:strRef>
          </c:tx>
          <c:val>
            <c:numRef>
              <c:f>Blad1!$C$21:$J$21</c:f>
              <c:numCache>
                <c:formatCode>General</c:formatCode>
                <c:ptCount val="8"/>
                <c:pt idx="0" formatCode="0.0">
                  <c:v>181.5</c:v>
                </c:pt>
                <c:pt idx="1">
                  <c:v>178.0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5C-41A2-879B-6A936A3BF04C}"/>
            </c:ext>
          </c:extLst>
        </c:ser>
        <c:ser>
          <c:idx val="1"/>
          <c:order val="1"/>
          <c:tx>
            <c:strRef>
              <c:f>Blad1!$B$22</c:f>
              <c:strCache>
                <c:ptCount val="1"/>
                <c:pt idx="0">
                  <c:v>Klaas Bex</c:v>
                </c:pt>
              </c:strCache>
            </c:strRef>
          </c:tx>
          <c:val>
            <c:numRef>
              <c:f>Blad1!$C$22:$J$22</c:f>
              <c:numCache>
                <c:formatCode>General</c:formatCode>
                <c:ptCount val="8"/>
                <c:pt idx="1">
                  <c:v>130.0</c:v>
                </c:pt>
                <c:pt idx="2">
                  <c:v>112.0</c:v>
                </c:pt>
                <c:pt idx="3">
                  <c:v>107.0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5C-41A2-879B-6A936A3BF04C}"/>
            </c:ext>
          </c:extLst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E5C-41A2-879B-6A936A3BF04C}"/>
            </c:ext>
          </c:extLst>
        </c:ser>
        <c:ser>
          <c:idx val="4"/>
          <c:order val="3"/>
          <c:tx>
            <c:strRef>
              <c:f>Blad1!$B$16</c:f>
              <c:strCache>
                <c:ptCount val="1"/>
                <c:pt idx="0">
                  <c:v>Joost Gijsen</c:v>
                </c:pt>
              </c:strCache>
            </c:strRef>
          </c:tx>
          <c:val>
            <c:numRef>
              <c:f>Blad1!$C$16:$J$16</c:f>
              <c:numCache>
                <c:formatCode>General</c:formatCode>
                <c:ptCount val="8"/>
                <c:pt idx="0" formatCode="0.0">
                  <c:v>234.3333333333333</c:v>
                </c:pt>
                <c:pt idx="1">
                  <c:v>223.0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E5C-41A2-879B-6A936A3BF04C}"/>
            </c:ext>
          </c:extLst>
        </c:ser>
        <c:ser>
          <c:idx val="3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E5C-41A2-879B-6A936A3BF04C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E5C-41A2-879B-6A936A3B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833032"/>
        <c:axId val="2137836168"/>
      </c:lineChart>
      <c:catAx>
        <c:axId val="21378330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37836168"/>
        <c:crosses val="autoZero"/>
        <c:auto val="1"/>
        <c:lblAlgn val="ctr"/>
        <c:lblOffset val="100"/>
        <c:noMultiLvlLbl val="0"/>
      </c:catAx>
      <c:valAx>
        <c:axId val="2137836168"/>
        <c:scaling>
          <c:orientation val="minMax"/>
          <c:max val="210.0"/>
          <c:min val="15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7833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607634571994"/>
          <c:y val="0.232358587685373"/>
          <c:w val="0.19237482156835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50800</xdr:rowOff>
    </xdr:from>
    <xdr:to>
      <xdr:col>13</xdr:col>
      <xdr:colOff>76200</xdr:colOff>
      <xdr:row>19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19</xdr:row>
      <xdr:rowOff>114300</xdr:rowOff>
    </xdr:from>
    <xdr:to>
      <xdr:col>13</xdr:col>
      <xdr:colOff>92075</xdr:colOff>
      <xdr:row>38</xdr:row>
      <xdr:rowOff>88900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139701</xdr:colOff>
      <xdr:row>40</xdr:row>
      <xdr:rowOff>88900</xdr:rowOff>
    </xdr:from>
    <xdr:to>
      <xdr:col>13</xdr:col>
      <xdr:colOff>101601</xdr:colOff>
      <xdr:row>59</xdr:row>
      <xdr:rowOff>63500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61</xdr:row>
      <xdr:rowOff>0</xdr:rowOff>
    </xdr:from>
    <xdr:to>
      <xdr:col>13</xdr:col>
      <xdr:colOff>88900</xdr:colOff>
      <xdr:row>79</xdr:row>
      <xdr:rowOff>165100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Q23"/>
  <sheetViews>
    <sheetView tabSelected="1" workbookViewId="0">
      <selection activeCell="E25" sqref="E25"/>
    </sheetView>
  </sheetViews>
  <sheetFormatPr baseColWidth="10" defaultColWidth="11" defaultRowHeight="15" x14ac:dyDescent="0"/>
  <cols>
    <col min="1" max="1" width="4.6640625" customWidth="1"/>
    <col min="2" max="2" width="19.5" customWidth="1"/>
    <col min="3" max="15" width="9.5" customWidth="1"/>
  </cols>
  <sheetData>
    <row r="2" spans="1:17" ht="16" thickBot="1">
      <c r="A2" s="9" t="s">
        <v>0</v>
      </c>
      <c r="B2" s="4" t="s">
        <v>1</v>
      </c>
      <c r="C2" s="5" t="s">
        <v>33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/>
      <c r="L2" s="5" t="s">
        <v>9</v>
      </c>
      <c r="M2" s="5" t="s">
        <v>10</v>
      </c>
      <c r="N2" s="5" t="s">
        <v>11</v>
      </c>
      <c r="O2" s="5" t="s">
        <v>12</v>
      </c>
    </row>
    <row r="3" spans="1:17">
      <c r="A3" s="2">
        <v>1</v>
      </c>
      <c r="B3" s="6" t="s">
        <v>13</v>
      </c>
      <c r="C3" s="10">
        <v>237.16666666666666</v>
      </c>
      <c r="D3" s="20">
        <v>238</v>
      </c>
      <c r="E3" s="20"/>
      <c r="F3" s="20">
        <v>239</v>
      </c>
      <c r="G3" s="20">
        <v>242</v>
      </c>
      <c r="H3" s="20">
        <v>238</v>
      </c>
      <c r="I3" s="20">
        <v>242</v>
      </c>
      <c r="J3" s="20"/>
      <c r="K3" s="3"/>
      <c r="L3" s="17">
        <f>SUM(D3+F3+G3+H3+I3+J3)+E3</f>
        <v>1199</v>
      </c>
      <c r="M3" s="15">
        <f>SUM(D3:J3)</f>
        <v>1199</v>
      </c>
      <c r="N3" s="18">
        <f>SUM(L3/5)</f>
        <v>239.8</v>
      </c>
      <c r="O3" s="25">
        <f>MIN(N3/25)</f>
        <v>9.5920000000000005</v>
      </c>
      <c r="P3" s="12"/>
      <c r="Q3" s="12"/>
    </row>
    <row r="4" spans="1:17">
      <c r="A4" s="2">
        <v>2</v>
      </c>
      <c r="B4" s="7" t="s">
        <v>14</v>
      </c>
      <c r="C4" s="11">
        <v>240</v>
      </c>
      <c r="D4" s="21">
        <v>240</v>
      </c>
      <c r="E4" s="21">
        <v>229</v>
      </c>
      <c r="F4" s="21">
        <v>236</v>
      </c>
      <c r="G4" s="21">
        <v>244</v>
      </c>
      <c r="H4" s="21">
        <v>231</v>
      </c>
      <c r="I4" s="21">
        <v>219</v>
      </c>
      <c r="J4" s="21"/>
      <c r="K4" s="1"/>
      <c r="L4" s="17">
        <f>SUM(D4+F4+G4+H4+I4+J4)+E4</f>
        <v>1399</v>
      </c>
      <c r="M4" s="15">
        <f>SUM(D4:J4)</f>
        <v>1399</v>
      </c>
      <c r="N4" s="18">
        <f>SUM(L4/6)</f>
        <v>233.16666666666666</v>
      </c>
      <c r="O4" s="25">
        <f>MIN(N4/25)</f>
        <v>9.3266666666666662</v>
      </c>
      <c r="P4" s="13"/>
      <c r="Q4" s="12"/>
    </row>
    <row r="5" spans="1:17">
      <c r="A5" s="2">
        <v>3</v>
      </c>
      <c r="B5" s="8" t="s">
        <v>16</v>
      </c>
      <c r="C5" s="11">
        <v>232.16666666666666</v>
      </c>
      <c r="D5" s="21">
        <v>232</v>
      </c>
      <c r="E5" s="21">
        <v>236</v>
      </c>
      <c r="F5" s="21">
        <v>225</v>
      </c>
      <c r="G5" s="21">
        <v>222</v>
      </c>
      <c r="H5" s="21">
        <v>217</v>
      </c>
      <c r="I5" s="21">
        <v>225</v>
      </c>
      <c r="J5" s="21"/>
      <c r="K5" s="1"/>
      <c r="L5" s="17">
        <f>SUM(D5+F5+G5+H5+I5+J5)+E5</f>
        <v>1357</v>
      </c>
      <c r="M5" s="15">
        <f>SUM(D5:J5)</f>
        <v>1357</v>
      </c>
      <c r="N5" s="18">
        <f>SUM(L5/6)</f>
        <v>226.16666666666666</v>
      </c>
      <c r="O5" s="25">
        <f>MIN(N5/25)</f>
        <v>9.0466666666666669</v>
      </c>
      <c r="P5" s="13"/>
      <c r="Q5" s="12"/>
    </row>
    <row r="6" spans="1:17">
      <c r="A6" s="2">
        <v>4</v>
      </c>
      <c r="B6" s="8" t="s">
        <v>17</v>
      </c>
      <c r="C6" s="11">
        <v>224.16666666666666</v>
      </c>
      <c r="D6" s="21">
        <v>224</v>
      </c>
      <c r="E6" s="21">
        <v>222</v>
      </c>
      <c r="F6" s="21">
        <v>220</v>
      </c>
      <c r="G6" s="21">
        <v>227</v>
      </c>
      <c r="H6" s="21">
        <v>217</v>
      </c>
      <c r="I6" s="21">
        <v>222</v>
      </c>
      <c r="J6" s="21"/>
      <c r="K6" s="1"/>
      <c r="L6" s="17">
        <f>SUM(D6+F6+G6+H6+I6+J6)+E6</f>
        <v>1332</v>
      </c>
      <c r="M6" s="15">
        <f>SUM(D6:J6)</f>
        <v>1332</v>
      </c>
      <c r="N6" s="18">
        <f>SUM(L6/6)</f>
        <v>222</v>
      </c>
      <c r="O6" s="26">
        <f>MIN(N6/25)</f>
        <v>8.8800000000000008</v>
      </c>
      <c r="P6" s="13"/>
      <c r="Q6" s="12"/>
    </row>
    <row r="7" spans="1:17">
      <c r="A7" s="2">
        <v>5</v>
      </c>
      <c r="B7" s="8" t="s">
        <v>30</v>
      </c>
      <c r="C7" s="11">
        <v>212</v>
      </c>
      <c r="D7" s="21">
        <v>221</v>
      </c>
      <c r="E7" s="21">
        <v>213</v>
      </c>
      <c r="F7" s="21">
        <v>217</v>
      </c>
      <c r="G7" s="24">
        <v>205</v>
      </c>
      <c r="H7" s="24">
        <v>231</v>
      </c>
      <c r="I7" s="24">
        <v>224</v>
      </c>
      <c r="J7" s="24"/>
      <c r="K7" s="16"/>
      <c r="L7" s="17">
        <f>SUM(D7+F7+G7+H7+I7+J7)+E7</f>
        <v>1311</v>
      </c>
      <c r="M7" s="15">
        <f>SUM(D7:J7)</f>
        <v>1311</v>
      </c>
      <c r="N7" s="18">
        <f>SUM(L7/6)</f>
        <v>218.5</v>
      </c>
      <c r="O7" s="26">
        <f>MIN(N7/25)</f>
        <v>8.74</v>
      </c>
      <c r="P7" s="13"/>
      <c r="Q7" s="12"/>
    </row>
    <row r="8" spans="1:17">
      <c r="A8" s="2">
        <v>6</v>
      </c>
      <c r="B8" s="7" t="s">
        <v>15</v>
      </c>
      <c r="C8" s="11">
        <v>224.83333333333334</v>
      </c>
      <c r="D8" s="22">
        <v>219</v>
      </c>
      <c r="E8" s="21">
        <v>216</v>
      </c>
      <c r="F8" s="21">
        <v>229</v>
      </c>
      <c r="G8" s="21">
        <v>210</v>
      </c>
      <c r="H8" s="21">
        <v>195</v>
      </c>
      <c r="I8" s="21">
        <v>231</v>
      </c>
      <c r="J8" s="21"/>
      <c r="K8" s="1"/>
      <c r="L8" s="17">
        <f>SUM(D8+F8+G8+H8+I8+J8)+E8</f>
        <v>1300</v>
      </c>
      <c r="M8" s="15">
        <f>SUM(D8:J8)</f>
        <v>1300</v>
      </c>
      <c r="N8" s="18">
        <f>SUM(L8/6)</f>
        <v>216.66666666666666</v>
      </c>
      <c r="O8" s="26">
        <f>MIN(N8/25)</f>
        <v>8.6666666666666661</v>
      </c>
      <c r="P8" s="13"/>
      <c r="Q8" s="12"/>
    </row>
    <row r="9" spans="1:17">
      <c r="A9" s="2">
        <v>7</v>
      </c>
      <c r="B9" s="8" t="s">
        <v>20</v>
      </c>
      <c r="C9" s="11">
        <v>200</v>
      </c>
      <c r="D9" s="21">
        <v>220</v>
      </c>
      <c r="E9" s="21">
        <v>217</v>
      </c>
      <c r="F9" s="21">
        <v>211</v>
      </c>
      <c r="G9" s="21">
        <v>199</v>
      </c>
      <c r="H9" s="24">
        <v>210</v>
      </c>
      <c r="I9" s="21">
        <v>215</v>
      </c>
      <c r="J9" s="21"/>
      <c r="K9" s="19"/>
      <c r="L9" s="17">
        <f>SUM(D9+F9+G9+H9+I9+J9)+E9</f>
        <v>1272</v>
      </c>
      <c r="M9" s="15">
        <f>SUM(D9:J9)</f>
        <v>1272</v>
      </c>
      <c r="N9" s="18">
        <f>SUM(L9/6)</f>
        <v>212</v>
      </c>
      <c r="O9" s="26">
        <f>MIN(N9/25)</f>
        <v>8.48</v>
      </c>
      <c r="P9" s="13"/>
      <c r="Q9" s="12"/>
    </row>
    <row r="10" spans="1:17">
      <c r="A10" s="2">
        <v>8</v>
      </c>
      <c r="B10" s="7" t="s">
        <v>18</v>
      </c>
      <c r="C10" s="11">
        <v>215.16666666666666</v>
      </c>
      <c r="D10" s="21">
        <v>205</v>
      </c>
      <c r="E10" s="21">
        <v>196</v>
      </c>
      <c r="F10" s="21">
        <v>216</v>
      </c>
      <c r="G10" s="21">
        <v>214</v>
      </c>
      <c r="H10" s="21">
        <v>190</v>
      </c>
      <c r="I10" s="21">
        <v>214</v>
      </c>
      <c r="J10" s="21"/>
      <c r="K10" s="16"/>
      <c r="L10" s="17">
        <f>SUM(D10+F10+G10+H10+I10+J10)+E10</f>
        <v>1235</v>
      </c>
      <c r="M10" s="15">
        <f>SUM(D10:J10)</f>
        <v>1235</v>
      </c>
      <c r="N10" s="18">
        <f>SUM(L10/6)</f>
        <v>205.83333333333334</v>
      </c>
      <c r="O10" s="26">
        <f>MIN(N10/25)</f>
        <v>8.2333333333333343</v>
      </c>
      <c r="P10" s="14"/>
      <c r="Q10" s="12"/>
    </row>
    <row r="11" spans="1:17">
      <c r="A11" s="2">
        <v>9</v>
      </c>
      <c r="B11" s="8" t="s">
        <v>28</v>
      </c>
      <c r="C11" s="11">
        <v>159.16666666666666</v>
      </c>
      <c r="D11" s="21"/>
      <c r="E11" s="21">
        <v>188</v>
      </c>
      <c r="F11" s="21">
        <v>195</v>
      </c>
      <c r="G11" s="21">
        <v>184</v>
      </c>
      <c r="H11" s="21">
        <v>186</v>
      </c>
      <c r="I11" s="21">
        <v>194</v>
      </c>
      <c r="J11" s="21"/>
      <c r="K11" s="1"/>
      <c r="L11" s="17">
        <f>SUM(D11+F11+G11+H11+I11+J11)+E11</f>
        <v>947</v>
      </c>
      <c r="M11" s="15">
        <f>SUM(D11:J11)</f>
        <v>947</v>
      </c>
      <c r="N11" s="18">
        <f>SUM(L11/5)</f>
        <v>189.4</v>
      </c>
      <c r="O11" s="29">
        <f>MIN(N11/25)</f>
        <v>7.5760000000000005</v>
      </c>
      <c r="P11" s="14"/>
      <c r="Q11" s="12"/>
    </row>
    <row r="12" spans="1:17">
      <c r="A12" s="2">
        <v>10</v>
      </c>
      <c r="B12" s="8" t="s">
        <v>22</v>
      </c>
      <c r="C12" s="11">
        <v>182.8</v>
      </c>
      <c r="D12" s="21">
        <v>191</v>
      </c>
      <c r="E12" s="21">
        <v>194</v>
      </c>
      <c r="F12" s="21">
        <v>193</v>
      </c>
      <c r="G12" s="21">
        <v>180</v>
      </c>
      <c r="H12" s="21">
        <v>189</v>
      </c>
      <c r="I12" s="21">
        <v>188</v>
      </c>
      <c r="J12" s="21"/>
      <c r="K12" s="16"/>
      <c r="L12" s="17">
        <f>SUM(D12+F12+G12+H12+I12+J12)+E12</f>
        <v>1135</v>
      </c>
      <c r="M12" s="15">
        <f>SUM(D12:J12)</f>
        <v>1135</v>
      </c>
      <c r="N12" s="18">
        <f>SUM(L12/6)</f>
        <v>189.16666666666666</v>
      </c>
      <c r="O12" s="29">
        <f>MIN(N12/25)</f>
        <v>7.5666666666666664</v>
      </c>
      <c r="P12" s="14"/>
      <c r="Q12" s="12"/>
    </row>
    <row r="13" spans="1:17">
      <c r="A13" s="2">
        <v>11</v>
      </c>
      <c r="B13" s="7" t="s">
        <v>21</v>
      </c>
      <c r="C13" s="11">
        <v>191.83333333333334</v>
      </c>
      <c r="D13" s="21">
        <v>158</v>
      </c>
      <c r="E13" s="21">
        <v>176</v>
      </c>
      <c r="F13" s="21">
        <v>177</v>
      </c>
      <c r="G13" s="21">
        <v>159</v>
      </c>
      <c r="H13" s="21">
        <v>175</v>
      </c>
      <c r="I13" s="21">
        <v>191</v>
      </c>
      <c r="J13" s="21"/>
      <c r="K13" s="16"/>
      <c r="L13" s="17">
        <f>SUM(D13+F13+G13+H13+I13+J13)+E13</f>
        <v>1036</v>
      </c>
      <c r="M13" s="15">
        <f>SUM(D13:J13)</f>
        <v>1036</v>
      </c>
      <c r="N13" s="18">
        <f>SUM(L13/6)</f>
        <v>172.66666666666666</v>
      </c>
      <c r="O13" s="30">
        <f>MIN(N13/25)</f>
        <v>6.9066666666666663</v>
      </c>
      <c r="P13" s="14"/>
      <c r="Q13" s="12"/>
    </row>
    <row r="14" spans="1:17">
      <c r="A14" s="2">
        <v>12</v>
      </c>
      <c r="B14" s="7" t="s">
        <v>26</v>
      </c>
      <c r="C14" s="11">
        <v>174.3</v>
      </c>
      <c r="D14" s="21">
        <v>177</v>
      </c>
      <c r="E14" s="21">
        <v>80</v>
      </c>
      <c r="F14" s="21"/>
      <c r="G14" s="21">
        <v>125</v>
      </c>
      <c r="H14" s="24">
        <v>102</v>
      </c>
      <c r="I14" s="24">
        <v>112</v>
      </c>
      <c r="J14" s="23"/>
      <c r="K14" s="19"/>
      <c r="L14" s="17">
        <f>SUM(D14+F14+G14+H14+I14+J14)+E14</f>
        <v>596</v>
      </c>
      <c r="M14" s="15">
        <f>SUM(D14:J14)</f>
        <v>596</v>
      </c>
      <c r="N14" s="18">
        <f>SUM(L14/5)</f>
        <v>119.2</v>
      </c>
      <c r="O14" s="30">
        <f>MIN(N14/25)</f>
        <v>4.7679999999999998</v>
      </c>
      <c r="P14" s="14"/>
      <c r="Q14" s="12"/>
    </row>
    <row r="15" spans="1:17">
      <c r="A15" s="2">
        <v>13</v>
      </c>
      <c r="B15" s="8" t="s">
        <v>27</v>
      </c>
      <c r="C15" s="11">
        <v>187.33333333333334</v>
      </c>
      <c r="D15" s="21">
        <v>218</v>
      </c>
      <c r="E15" s="21"/>
      <c r="F15" s="21"/>
      <c r="G15" s="21"/>
      <c r="H15" s="21">
        <v>227</v>
      </c>
      <c r="I15" s="21">
        <v>227</v>
      </c>
      <c r="J15" s="21"/>
      <c r="K15" s="1"/>
      <c r="L15" s="17">
        <f>SUM(D15+F15+G15+H15+I15+J15)+E15</f>
        <v>672</v>
      </c>
      <c r="M15" s="15">
        <f>SUM(D15:J15)</f>
        <v>672</v>
      </c>
      <c r="N15" s="18">
        <f>SUM(L15/3)</f>
        <v>224</v>
      </c>
      <c r="O15" s="26">
        <f>MIN(N15/25)</f>
        <v>8.9600000000000009</v>
      </c>
    </row>
    <row r="16" spans="1:17">
      <c r="A16" s="2">
        <v>14</v>
      </c>
      <c r="B16" s="7" t="s">
        <v>23</v>
      </c>
      <c r="C16" s="11">
        <v>234.33333333333334</v>
      </c>
      <c r="D16" s="21">
        <v>223</v>
      </c>
      <c r="E16" s="21"/>
      <c r="F16" s="21"/>
      <c r="G16" s="21"/>
      <c r="H16" s="21"/>
      <c r="I16" s="21"/>
      <c r="J16" s="21"/>
      <c r="K16" s="1"/>
      <c r="L16" s="17">
        <f>SUM(D16+F16+G16+H16+I16+J16)+E16</f>
        <v>223</v>
      </c>
      <c r="M16" s="15">
        <f>SUM(D16:J16)</f>
        <v>223</v>
      </c>
      <c r="N16" s="18">
        <f>SUM(L16/1)</f>
        <v>223</v>
      </c>
      <c r="O16" s="26">
        <f>MIN(N16/25)</f>
        <v>8.92</v>
      </c>
    </row>
    <row r="17" spans="1:15">
      <c r="A17" s="2">
        <v>15</v>
      </c>
      <c r="B17" s="8" t="s">
        <v>19</v>
      </c>
      <c r="C17" s="11">
        <v>208.7</v>
      </c>
      <c r="D17" s="21">
        <v>211</v>
      </c>
      <c r="E17" s="21"/>
      <c r="F17" s="21"/>
      <c r="G17" s="21"/>
      <c r="H17" s="21"/>
      <c r="I17" s="21"/>
      <c r="J17" s="21"/>
      <c r="K17" s="1"/>
      <c r="L17" s="17">
        <f>SUM(D17+F17+G17+H17+I17+J17)+E17</f>
        <v>211</v>
      </c>
      <c r="M17" s="15">
        <f>SUM(D17:J17)</f>
        <v>211</v>
      </c>
      <c r="N17" s="18">
        <f>SUM(L17/1)</f>
        <v>211</v>
      </c>
      <c r="O17" s="26">
        <f>MIN(N17/25)</f>
        <v>8.44</v>
      </c>
    </row>
    <row r="18" spans="1:15">
      <c r="A18" s="2">
        <v>16</v>
      </c>
      <c r="B18" s="8" t="s">
        <v>34</v>
      </c>
      <c r="C18" s="11"/>
      <c r="D18" s="21"/>
      <c r="E18" s="21"/>
      <c r="F18" s="21">
        <v>213</v>
      </c>
      <c r="G18" s="21">
        <v>208</v>
      </c>
      <c r="H18" s="21"/>
      <c r="I18" s="21"/>
      <c r="J18" s="21"/>
      <c r="K18" s="1"/>
      <c r="L18" s="17">
        <f>SUM(D18+F18+G18+H18+I18+J18)+E18</f>
        <v>421</v>
      </c>
      <c r="M18" s="15">
        <f>SUM(D18:J18)</f>
        <v>421</v>
      </c>
      <c r="N18" s="18">
        <f>SUM(L18/2)</f>
        <v>210.5</v>
      </c>
      <c r="O18" s="26">
        <f>MIN(N18/25)</f>
        <v>8.42</v>
      </c>
    </row>
    <row r="19" spans="1:15">
      <c r="A19" s="2">
        <v>17</v>
      </c>
      <c r="B19" s="8" t="s">
        <v>31</v>
      </c>
      <c r="C19" s="11">
        <v>184</v>
      </c>
      <c r="D19" s="21">
        <v>208</v>
      </c>
      <c r="E19" s="21">
        <v>215</v>
      </c>
      <c r="F19" s="21"/>
      <c r="G19" s="24"/>
      <c r="H19" s="24">
        <v>202</v>
      </c>
      <c r="I19" s="24">
        <v>210</v>
      </c>
      <c r="J19" s="24"/>
      <c r="K19" s="16"/>
      <c r="L19" s="17">
        <f>SUM(D19+F19+G19+H19+I19+J19)+E19</f>
        <v>835</v>
      </c>
      <c r="M19" s="15">
        <f>SUM(D19:J19)</f>
        <v>835</v>
      </c>
      <c r="N19" s="18">
        <f>SUM(L19/4)</f>
        <v>208.75</v>
      </c>
      <c r="O19" s="26">
        <f>MIN(N19/25)</f>
        <v>8.35</v>
      </c>
    </row>
    <row r="20" spans="1:15">
      <c r="A20" s="2">
        <v>18</v>
      </c>
      <c r="B20" s="8" t="s">
        <v>24</v>
      </c>
      <c r="C20" s="11">
        <v>180</v>
      </c>
      <c r="D20" s="21">
        <v>190</v>
      </c>
      <c r="E20" s="21"/>
      <c r="F20" s="21"/>
      <c r="G20" s="21">
        <v>203</v>
      </c>
      <c r="H20" s="21">
        <v>206</v>
      </c>
      <c r="I20" s="21"/>
      <c r="J20" s="21"/>
      <c r="K20" s="1"/>
      <c r="L20" s="17">
        <f>SUM(D20+F20+G20+H20+I20+J20)+E20</f>
        <v>599</v>
      </c>
      <c r="M20" s="15">
        <f>SUM(D20:J20)</f>
        <v>599</v>
      </c>
      <c r="N20" s="18">
        <f>SUM(L20/3)</f>
        <v>199.66666666666666</v>
      </c>
      <c r="O20" s="29">
        <f>MIN(N20/25)</f>
        <v>7.9866666666666664</v>
      </c>
    </row>
    <row r="21" spans="1:15">
      <c r="A21" s="2">
        <v>19</v>
      </c>
      <c r="B21" s="7" t="s">
        <v>25</v>
      </c>
      <c r="C21" s="28">
        <v>181.5</v>
      </c>
      <c r="D21" s="21">
        <v>178</v>
      </c>
      <c r="E21" s="21"/>
      <c r="F21" s="21"/>
      <c r="G21" s="21"/>
      <c r="H21" s="21"/>
      <c r="I21" s="21"/>
      <c r="J21" s="21"/>
      <c r="K21" s="16"/>
      <c r="L21" s="17">
        <f>SUM(D21+F21+G21+H21+I21+J21)+E21</f>
        <v>178</v>
      </c>
      <c r="M21" s="15">
        <f>SUM(D21:J21)</f>
        <v>178</v>
      </c>
      <c r="N21" s="18">
        <f>SUM(L21/1)</f>
        <v>178</v>
      </c>
      <c r="O21" s="29">
        <f>MIN(N21/25)</f>
        <v>7.12</v>
      </c>
    </row>
    <row r="22" spans="1:15">
      <c r="A22" s="2">
        <v>20</v>
      </c>
      <c r="B22" s="8" t="s">
        <v>32</v>
      </c>
      <c r="C22" s="11"/>
      <c r="D22" s="21">
        <v>130</v>
      </c>
      <c r="E22" s="21">
        <v>112</v>
      </c>
      <c r="F22" s="21">
        <v>107</v>
      </c>
      <c r="G22" s="21"/>
      <c r="H22" s="21"/>
      <c r="I22" s="21"/>
      <c r="J22" s="21"/>
      <c r="K22" s="1"/>
      <c r="L22" s="17">
        <f>SUM(D22+F22+G22+H22+I22+J22)+E22</f>
        <v>349</v>
      </c>
      <c r="M22" s="15">
        <f>SUM(D22:J22)</f>
        <v>349</v>
      </c>
      <c r="N22" s="18">
        <f>SUM(L22/3)</f>
        <v>116.33333333333333</v>
      </c>
      <c r="O22" s="30">
        <f>MIN(N22/25)</f>
        <v>4.6533333333333333</v>
      </c>
    </row>
    <row r="23" spans="1:15">
      <c r="A23" s="19"/>
      <c r="B23" s="8" t="s">
        <v>29</v>
      </c>
      <c r="C23" s="11">
        <v>1385.7</v>
      </c>
      <c r="D23" s="23">
        <f>SUM(D3+D4+D5+D6+D7+D15)</f>
        <v>1373</v>
      </c>
      <c r="E23" s="23">
        <f>SUM(E4+E5+E6+E8+E19+E9)</f>
        <v>1335</v>
      </c>
      <c r="F23" s="23">
        <f>SUM(F3+F4+F5+F8+F7+F6)</f>
        <v>1366</v>
      </c>
      <c r="G23" s="23">
        <f>SUM(G3+G4+G6+G5+G10+G8)</f>
        <v>1359</v>
      </c>
      <c r="H23" s="23">
        <f>SUM(H3+H4+H6+H5+H7+H9)</f>
        <v>1344</v>
      </c>
      <c r="I23" s="23">
        <f>SUM(I3+I4+I6+I5+I7+I8)</f>
        <v>1363</v>
      </c>
      <c r="J23" s="23"/>
      <c r="K23" s="19"/>
      <c r="L23" s="17">
        <f t="shared" ref="L23" si="0">SUM(D23+F23+G23+H23+I23+J23)+E23</f>
        <v>8140</v>
      </c>
      <c r="M23" s="27">
        <f t="shared" ref="M23" si="1">SUM(D23:J23)</f>
        <v>8140</v>
      </c>
      <c r="N23" s="18">
        <f>SUM(L23/6)</f>
        <v>1356.6666666666667</v>
      </c>
      <c r="O23" s="25">
        <f>MIN(N23/150)</f>
        <v>9.0444444444444443</v>
      </c>
    </row>
  </sheetData>
  <sortState ref="B15:O22">
    <sortCondition descending="1" ref="O15"/>
  </sortState>
  <phoneticPr fontId="1" type="noConversion"/>
  <printOptions horizontalCentered="1"/>
  <pageMargins left="0.75000000000000011" right="0.36000000000000004" top="0.19" bottom="0.19" header="0.12000000000000001" footer="0.1200000000000000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O61" sqref="O61"/>
    </sheetView>
  </sheetViews>
  <sheetFormatPr baseColWidth="10" defaultColWidth="11" defaultRowHeight="15" x14ac:dyDescent="0"/>
  <sheetData/>
  <phoneticPr fontId="1" type="noConversion"/>
  <pageMargins left="0.75000000000000011" right="0.75000000000000011" top="0.19" bottom="1.57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 Freriks</dc:creator>
  <cp:keywords/>
  <dc:description/>
  <cp:lastModifiedBy>Tim  Freriks</cp:lastModifiedBy>
  <cp:revision/>
  <cp:lastPrinted>2018-01-25T17:50:20Z</cp:lastPrinted>
  <dcterms:created xsi:type="dcterms:W3CDTF">2014-09-20T16:16:23Z</dcterms:created>
  <dcterms:modified xsi:type="dcterms:W3CDTF">2018-02-25T15:49:05Z</dcterms:modified>
  <cp:category/>
  <cp:contentStatus/>
</cp:coreProperties>
</file>