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celhendrikxaquahortum/Downloads/"/>
    </mc:Choice>
  </mc:AlternateContent>
  <xr:revisionPtr revIDLastSave="0" documentId="13_ncr:1_{96D73150-2BA4-0F4F-A241-5447C31C851A}" xr6:coauthVersionLast="47" xr6:coauthVersionMax="47" xr10:uidLastSave="{00000000-0000-0000-0000-000000000000}"/>
  <bookViews>
    <workbookView xWindow="-20" yWindow="500" windowWidth="25600" windowHeight="15460" tabRatio="500" xr2:uid="{00000000-000D-0000-FFFF-FFFF00000000}"/>
  </bookViews>
  <sheets>
    <sheet name="Blad1" sheetId="1" r:id="rId1"/>
    <sheet name="Blad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1" l="1"/>
  <c r="O10" i="1" s="1"/>
  <c r="P10" i="1" s="1"/>
  <c r="I10" i="1"/>
  <c r="J10" i="1"/>
  <c r="G10" i="1"/>
  <c r="H10" i="1"/>
  <c r="F10" i="1"/>
  <c r="E10" i="1"/>
  <c r="P8" i="1"/>
  <c r="Q8" i="1" s="1"/>
  <c r="P7" i="1"/>
  <c r="P5" i="1"/>
  <c r="P6" i="1"/>
  <c r="Q6" i="1" s="1"/>
  <c r="N5" i="1"/>
  <c r="N6" i="1"/>
  <c r="N7" i="1"/>
  <c r="N8" i="1"/>
  <c r="N4" i="1"/>
  <c r="P4" i="1" s="1"/>
  <c r="Q4" i="1" s="1"/>
  <c r="K10" i="1"/>
  <c r="O7" i="1"/>
  <c r="O6" i="1"/>
  <c r="O8" i="1"/>
  <c r="O5" i="1"/>
  <c r="O4" i="1"/>
  <c r="Q5" i="1" l="1"/>
  <c r="Q7" i="1"/>
  <c r="Q10" i="1"/>
</calcChain>
</file>

<file path=xl/sharedStrings.xml><?xml version="1.0" encoding="utf-8"?>
<sst xmlns="http://schemas.openxmlformats.org/spreadsheetml/2006/main" count="27" uniqueCount="24">
  <si>
    <t>Bondscompetitie Indoor 18m 3 pijl</t>
  </si>
  <si>
    <t>Naam</t>
  </si>
  <si>
    <t>KL.</t>
  </si>
  <si>
    <t>1e indoor</t>
  </si>
  <si>
    <t>2e indoor</t>
  </si>
  <si>
    <t>3e indoor</t>
  </si>
  <si>
    <t>4e indoor</t>
  </si>
  <si>
    <t>5e indoor</t>
  </si>
  <si>
    <t>6e indoor</t>
  </si>
  <si>
    <t>7e indoor</t>
  </si>
  <si>
    <t>8e indoor</t>
  </si>
  <si>
    <t>Totaal 6b.</t>
  </si>
  <si>
    <t>Totaal</t>
  </si>
  <si>
    <t>Gem.</t>
  </si>
  <si>
    <t>Gem. P</t>
  </si>
  <si>
    <t>Tim Freriks</t>
  </si>
  <si>
    <t>R</t>
  </si>
  <si>
    <t>Ruud Creemers</t>
  </si>
  <si>
    <t>Maurice Giebels</t>
  </si>
  <si>
    <t>Luuk Vorselen</t>
  </si>
  <si>
    <t>Erik Segers</t>
  </si>
  <si>
    <t>T</t>
  </si>
  <si>
    <t>Beste 4 schutters</t>
  </si>
  <si>
    <t>Gem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</si>
</sst>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2" fontId="0" fillId="4" borderId="3" xfId="0" applyNumberFormat="1" applyFill="1" applyBorder="1"/>
    <xf numFmtId="164" fontId="0" fillId="2" borderId="9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3" xfId="0" applyFill="1" applyBorder="1"/>
    <xf numFmtId="0" fontId="0" fillId="6" borderId="1" xfId="0" applyFill="1" applyBorder="1"/>
    <xf numFmtId="0" fontId="0" fillId="5" borderId="1" xfId="0" applyFill="1" applyBorder="1"/>
    <xf numFmtId="0" fontId="5" fillId="0" borderId="1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2" fontId="0" fillId="7" borderId="3" xfId="0" applyNumberFormat="1" applyFill="1" applyBorder="1"/>
    <xf numFmtId="0" fontId="0" fillId="0" borderId="1" xfId="0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6" borderId="4" xfId="0" applyFill="1" applyBorder="1"/>
    <xf numFmtId="0" fontId="7" fillId="0" borderId="0" xfId="0" applyFont="1"/>
    <xf numFmtId="0" fontId="6" fillId="0" borderId="2" xfId="0" applyFont="1" applyBorder="1"/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5" fillId="3" borderId="3" xfId="0" applyNumberFormat="1" applyFont="1" applyFill="1" applyBorder="1"/>
    <xf numFmtId="0" fontId="0" fillId="0" borderId="1" xfId="0" applyFont="1" applyBorder="1" applyAlignment="1">
      <alignment horizontal="center"/>
    </xf>
    <xf numFmtId="2" fontId="0" fillId="4" borderId="1" xfId="0" applyNumberFormat="1" applyFill="1" applyBorder="1"/>
  </cellXfs>
  <cellStyles count="17">
    <cellStyle name="Gevolgde hyperlink" xfId="6" builtinId="9" hidden="1"/>
    <cellStyle name="Gevolgde hyperlink" xfId="8" builtinId="9" hidden="1"/>
    <cellStyle name="Gevolgde hyperlink" xfId="2" builtinId="9" hidden="1"/>
    <cellStyle name="Gevolgde hyperlink" xfId="4" builtinId="9" hidden="1"/>
    <cellStyle name="Gevolgde hyperlink" xfId="16" builtinId="9" hidden="1"/>
    <cellStyle name="Gevolgde hyperlink" xfId="14" builtinId="9" hidden="1"/>
    <cellStyle name="Gevolgde hyperlink" xfId="12" builtinId="9" hidden="1"/>
    <cellStyle name="Gevolgde hyperlink" xfId="10" builtinId="9" hidden="1"/>
    <cellStyle name="Hyperlink" xfId="5" builtinId="8" hidden="1"/>
    <cellStyle name="Hyperlink" xfId="1" builtinId="8" hidden="1"/>
    <cellStyle name="Hyperlink" xfId="9" builtinId="8" hidden="1"/>
    <cellStyle name="Hyperlink" xfId="11" builtinId="8" hidden="1"/>
    <cellStyle name="Hyperlink" xfId="3" builtinId="8" hidden="1"/>
    <cellStyle name="Hyperlink" xfId="15" builtinId="8" hidden="1"/>
    <cellStyle name="Hyperlink" xfId="7" builtinId="8" hidden="1"/>
    <cellStyle name="Hyperlink" xfId="13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74859784058303E-2"/>
          <c:y val="7.3215333749385894E-2"/>
          <c:w val="0.80568180572556003"/>
          <c:h val="0.82246937882764704"/>
        </c:manualLayout>
      </c:layout>
      <c:lineChart>
        <c:grouping val="standard"/>
        <c:varyColors val="0"/>
        <c:ser>
          <c:idx val="0"/>
          <c:order val="0"/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Blad1!#REF!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01D-4AB2-B67E-9C5D4AD6DC18}"/>
            </c:ext>
          </c:extLst>
        </c:ser>
        <c:ser>
          <c:idx val="1"/>
          <c:order val="1"/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Blad1!#REF!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01D-4AB2-B67E-9C5D4AD6DC18}"/>
            </c:ext>
          </c:extLst>
        </c:ser>
        <c:ser>
          <c:idx val="2"/>
          <c:order val="2"/>
          <c:val>
            <c:numRef>
              <c:f>Blad1!#REF!</c:f>
              <c:numCache>
                <c:formatCode>0.0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Blad1!#REF!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01D-4AB2-B67E-9C5D4AD6DC18}"/>
            </c:ext>
          </c:extLst>
        </c:ser>
        <c:ser>
          <c:idx val="3"/>
          <c:order val="3"/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Blad1!#REF!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601D-4AB2-B67E-9C5D4AD6DC18}"/>
            </c:ext>
          </c:extLst>
        </c:ser>
        <c:ser>
          <c:idx val="4"/>
          <c:order val="4"/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Blad1!#REF!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601D-4AB2-B67E-9C5D4AD6D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913416"/>
        <c:axId val="-2139873272"/>
      </c:lineChart>
      <c:catAx>
        <c:axId val="-214291341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9873272"/>
        <c:crosses val="autoZero"/>
        <c:auto val="1"/>
        <c:lblAlgn val="ctr"/>
        <c:lblOffset val="100"/>
        <c:noMultiLvlLbl val="0"/>
      </c:catAx>
      <c:valAx>
        <c:axId val="-2139873272"/>
        <c:scaling>
          <c:orientation val="minMax"/>
          <c:max val="260"/>
          <c:min val="1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134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74859784058303E-2"/>
          <c:y val="7.3215333749385894E-2"/>
          <c:w val="0.80568180572556003"/>
          <c:h val="0.82246937882764704"/>
        </c:manualLayout>
      </c:layout>
      <c:lineChart>
        <c:grouping val="standard"/>
        <c:varyColors val="0"/>
        <c:ser>
          <c:idx val="1"/>
          <c:order val="0"/>
          <c:tx>
            <c:strRef>
              <c:f>Blad1!#REF!</c:f>
              <c:strCache>
                <c:ptCount val="1"/>
                <c:pt idx="0">
                  <c:v>Arjen Steijvers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9"/>
                <c:pt idx="0" formatCode="0.0">
                  <c:v>273.5</c:v>
                </c:pt>
                <c:pt idx="1">
                  <c:v>257</c:v>
                </c:pt>
                <c:pt idx="2">
                  <c:v>256</c:v>
                </c:pt>
                <c:pt idx="3">
                  <c:v>267</c:v>
                </c:pt>
                <c:pt idx="4">
                  <c:v>256</c:v>
                </c:pt>
                <c:pt idx="5">
                  <c:v>249</c:v>
                </c:pt>
                <c:pt idx="6">
                  <c:v>233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4-46D2-82EC-060C38956EFE}"/>
            </c:ext>
          </c:extLst>
        </c:ser>
        <c:ser>
          <c:idx val="2"/>
          <c:order val="1"/>
          <c:tx>
            <c:strRef>
              <c:f>Blad1!$B$7</c:f>
              <c:strCache>
                <c:ptCount val="1"/>
                <c:pt idx="0">
                  <c:v>Ruud Creemers</c:v>
                </c:pt>
              </c:strCache>
            </c:strRef>
          </c:tx>
          <c:val>
            <c:numRef>
              <c:f>Blad1!$D$7:$L$7</c:f>
              <c:numCache>
                <c:formatCode>General</c:formatCode>
                <c:ptCount val="9"/>
                <c:pt idx="0" formatCode="0.0">
                  <c:v>273.3</c:v>
                </c:pt>
                <c:pt idx="1">
                  <c:v>232</c:v>
                </c:pt>
                <c:pt idx="2">
                  <c:v>260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4-46D2-82EC-060C38956EFE}"/>
            </c:ext>
          </c:extLst>
        </c:ser>
        <c:ser>
          <c:idx val="3"/>
          <c:order val="2"/>
          <c:tx>
            <c:strRef>
              <c:f>Blad1!$B$8</c:f>
              <c:strCache>
                <c:ptCount val="1"/>
                <c:pt idx="0">
                  <c:v>Erik Segers</c:v>
                </c:pt>
              </c:strCache>
            </c:strRef>
          </c:tx>
          <c:val>
            <c:numRef>
              <c:f>Blad1!$D$8:$L$8</c:f>
              <c:numCache>
                <c:formatCode>General</c:formatCode>
                <c:ptCount val="9"/>
                <c:pt idx="0" formatCode="0.0">
                  <c:v>139.80000000000001</c:v>
                </c:pt>
                <c:pt idx="1">
                  <c:v>157</c:v>
                </c:pt>
                <c:pt idx="2">
                  <c:v>164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4-46D2-82EC-060C38956EFE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4-46D2-82EC-060C38956EFE}"/>
            </c:ext>
          </c:extLst>
        </c:ser>
        <c:ser>
          <c:idx val="0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44-46D2-82EC-060C38956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049928"/>
        <c:axId val="-2144046872"/>
      </c:lineChart>
      <c:catAx>
        <c:axId val="-214404992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4046872"/>
        <c:crosses val="autoZero"/>
        <c:auto val="1"/>
        <c:lblAlgn val="ctr"/>
        <c:lblOffset val="100"/>
        <c:noMultiLvlLbl val="0"/>
      </c:catAx>
      <c:valAx>
        <c:axId val="-2144046872"/>
        <c:scaling>
          <c:orientation val="minMax"/>
          <c:max val="270"/>
          <c:min val="2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44049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74859784058303E-2"/>
          <c:y val="7.3215333749385894E-2"/>
          <c:w val="0.80568180572556003"/>
          <c:h val="0.82246937882764704"/>
        </c:manualLayout>
      </c:layout>
      <c:lineChart>
        <c:grouping val="standard"/>
        <c:varyColors val="0"/>
        <c:ser>
          <c:idx val="0"/>
          <c:order val="0"/>
          <c:tx>
            <c:strRef>
              <c:f>Blad1!$B$4</c:f>
              <c:strCache>
                <c:ptCount val="1"/>
                <c:pt idx="0">
                  <c:v>Tim Freriks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2021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Blad1!$D$4:$L$4</c:f>
              <c:numCache>
                <c:formatCode>General</c:formatCode>
                <c:ptCount val="9"/>
                <c:pt idx="0" formatCode="0.0">
                  <c:v>286.7</c:v>
                </c:pt>
                <c:pt idx="1">
                  <c:v>282</c:v>
                </c:pt>
                <c:pt idx="2">
                  <c:v>281</c:v>
                </c:pt>
                <c:pt idx="3">
                  <c:v>286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2-4C6E-BFE5-668C1E2BC3DE}"/>
            </c:ext>
          </c:extLst>
        </c:ser>
        <c:ser>
          <c:idx val="1"/>
          <c:order val="1"/>
          <c:tx>
            <c:strRef>
              <c:f>Blad1!$B$5</c:f>
              <c:strCache>
                <c:ptCount val="1"/>
                <c:pt idx="0">
                  <c:v>Maurice Giebels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2021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Blad1!$D$5:$L$5</c:f>
              <c:numCache>
                <c:formatCode>General</c:formatCode>
                <c:ptCount val="9"/>
                <c:pt idx="0" formatCode="0.0">
                  <c:v>258</c:v>
                </c:pt>
                <c:pt idx="1">
                  <c:v>242</c:v>
                </c:pt>
                <c:pt idx="2">
                  <c:v>244</c:v>
                </c:pt>
                <c:pt idx="3">
                  <c:v>261</c:v>
                </c:pt>
                <c:pt idx="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2-4C6E-BFE5-668C1E2BC3DE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2021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2-4C6E-BFE5-668C1E2BC3DE}"/>
            </c:ext>
          </c:extLst>
        </c:ser>
        <c:ser>
          <c:idx val="3"/>
          <c:order val="3"/>
          <c:tx>
            <c:strRef>
              <c:f>Blad1!#REF!</c:f>
              <c:strCache>
                <c:ptCount val="1"/>
                <c:pt idx="0">
                  <c:v>Scott Bex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2021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Blad1!#REF!</c:f>
              <c:numCache>
                <c:formatCode>General</c:formatCode>
                <c:ptCount val="9"/>
                <c:pt idx="0" formatCode="0.0">
                  <c:v>267</c:v>
                </c:pt>
                <c:pt idx="1">
                  <c:v>273</c:v>
                </c:pt>
                <c:pt idx="2">
                  <c:v>270</c:v>
                </c:pt>
                <c:pt idx="3">
                  <c:v>0</c:v>
                </c:pt>
                <c:pt idx="4">
                  <c:v>0</c:v>
                </c:pt>
                <c:pt idx="5">
                  <c:v>268</c:v>
                </c:pt>
                <c:pt idx="6">
                  <c:v>269</c:v>
                </c:pt>
                <c:pt idx="7">
                  <c:v>256</c:v>
                </c:pt>
                <c:pt idx="8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E2-4C6E-BFE5-668C1E2BC3DE}"/>
            </c:ext>
          </c:extLst>
        </c:ser>
        <c:ser>
          <c:idx val="4"/>
          <c:order val="4"/>
          <c:tx>
            <c:strRef>
              <c:f>Blad1!$B$6</c:f>
              <c:strCache>
                <c:ptCount val="1"/>
                <c:pt idx="0">
                  <c:v>Luuk Vorselen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2021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Blad1!$D$6:$L$6</c:f>
              <c:numCache>
                <c:formatCode>General</c:formatCode>
                <c:ptCount val="9"/>
                <c:pt idx="0" formatCode="0.0">
                  <c:v>243</c:v>
                </c:pt>
                <c:pt idx="1">
                  <c:v>232</c:v>
                </c:pt>
                <c:pt idx="2">
                  <c:v>240</c:v>
                </c:pt>
                <c:pt idx="3">
                  <c:v>233</c:v>
                </c:pt>
                <c:pt idx="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E2-4C6E-BFE5-668C1E2B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3989864"/>
        <c:axId val="-2143986744"/>
      </c:lineChart>
      <c:catAx>
        <c:axId val="-2143989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43986744"/>
        <c:crosses val="autoZero"/>
        <c:auto val="1"/>
        <c:lblAlgn val="ctr"/>
        <c:lblOffset val="100"/>
        <c:noMultiLvlLbl val="0"/>
      </c:catAx>
      <c:valAx>
        <c:axId val="-2143986744"/>
        <c:scaling>
          <c:orientation val="minMax"/>
          <c:max val="300"/>
          <c:min val="25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439898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42871</xdr:colOff>
      <xdr:row>0</xdr:row>
      <xdr:rowOff>808402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1100" y="0"/>
          <a:ext cx="804871" cy="808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39</xdr:row>
      <xdr:rowOff>76200</xdr:rowOff>
    </xdr:from>
    <xdr:to>
      <xdr:col>13</xdr:col>
      <xdr:colOff>12700</xdr:colOff>
      <xdr:row>58</xdr:row>
      <xdr:rowOff>50800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19</xdr:row>
      <xdr:rowOff>0</xdr:rowOff>
    </xdr:from>
    <xdr:to>
      <xdr:col>12</xdr:col>
      <xdr:colOff>825500</xdr:colOff>
      <xdr:row>37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88900</xdr:colOff>
      <xdr:row>0</xdr:row>
      <xdr:rowOff>38100</xdr:rowOff>
    </xdr:from>
    <xdr:to>
      <xdr:col>12</xdr:col>
      <xdr:colOff>825500</xdr:colOff>
      <xdr:row>19</xdr:row>
      <xdr:rowOff>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"/>
  <sheetViews>
    <sheetView tabSelected="1" workbookViewId="0">
      <selection sqref="A1:Q10"/>
    </sheetView>
  </sheetViews>
  <sheetFormatPr baseColWidth="10" defaultColWidth="11.1640625" defaultRowHeight="16" x14ac:dyDescent="0.2"/>
  <cols>
    <col min="1" max="1" width="4.6640625" customWidth="1"/>
    <col min="2" max="2" width="19.83203125" customWidth="1"/>
    <col min="3" max="3" width="4.33203125" customWidth="1"/>
    <col min="4" max="17" width="10" customWidth="1"/>
  </cols>
  <sheetData>
    <row r="1" spans="1:19" ht="64" customHeight="1" x14ac:dyDescent="0.3">
      <c r="A1" s="31" t="s">
        <v>0</v>
      </c>
      <c r="B1" s="31"/>
    </row>
    <row r="3" spans="1:19" ht="17" thickBot="1" x14ac:dyDescent="0.25">
      <c r="A3" s="3"/>
      <c r="B3" s="32" t="s">
        <v>1</v>
      </c>
      <c r="C3" s="32" t="s">
        <v>2</v>
      </c>
      <c r="D3" s="32" t="s">
        <v>23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4"/>
      <c r="N3" s="34" t="s">
        <v>11</v>
      </c>
      <c r="O3" s="34" t="s">
        <v>12</v>
      </c>
      <c r="P3" s="34" t="s">
        <v>13</v>
      </c>
      <c r="Q3" s="34" t="s">
        <v>14</v>
      </c>
    </row>
    <row r="4" spans="1:19" x14ac:dyDescent="0.2">
      <c r="A4" s="1">
        <v>1</v>
      </c>
      <c r="B4" s="16" t="s">
        <v>15</v>
      </c>
      <c r="C4" s="14" t="s">
        <v>16</v>
      </c>
      <c r="D4" s="7">
        <v>286.7</v>
      </c>
      <c r="E4" s="36">
        <v>282</v>
      </c>
      <c r="F4" s="36">
        <v>281</v>
      </c>
      <c r="G4" s="36">
        <v>286</v>
      </c>
      <c r="H4" s="36">
        <v>280</v>
      </c>
      <c r="I4" s="36"/>
      <c r="J4" s="36"/>
      <c r="K4" s="36"/>
      <c r="L4" s="36"/>
      <c r="M4" s="10"/>
      <c r="N4" s="2">
        <f>SUM(E4:J4)</f>
        <v>1129</v>
      </c>
      <c r="O4" s="2">
        <f>SUM(E4:L4)</f>
        <v>1129</v>
      </c>
      <c r="P4" s="23">
        <f>MIN(N4/4)</f>
        <v>282.25</v>
      </c>
      <c r="Q4" s="35">
        <f t="shared" ref="Q4:Q7" si="0">MIN(P4/30)</f>
        <v>9.4083333333333332</v>
      </c>
      <c r="R4" s="4"/>
      <c r="S4" s="5"/>
    </row>
    <row r="5" spans="1:19" x14ac:dyDescent="0.2">
      <c r="A5" s="1">
        <v>2</v>
      </c>
      <c r="B5" s="17" t="s">
        <v>18</v>
      </c>
      <c r="C5" s="15" t="s">
        <v>16</v>
      </c>
      <c r="D5" s="9">
        <v>258</v>
      </c>
      <c r="E5" s="36">
        <v>242</v>
      </c>
      <c r="F5" s="36">
        <v>244</v>
      </c>
      <c r="G5" s="36">
        <v>261</v>
      </c>
      <c r="H5" s="36">
        <v>255</v>
      </c>
      <c r="I5" s="36"/>
      <c r="J5" s="36"/>
      <c r="K5" s="36"/>
      <c r="L5" s="36"/>
      <c r="M5" s="12"/>
      <c r="N5" s="2">
        <f t="shared" ref="N5:N8" si="1">SUM(E5:J5)</f>
        <v>1002</v>
      </c>
      <c r="O5" s="2">
        <f>SUM(E5:L5)</f>
        <v>1002</v>
      </c>
      <c r="P5" s="23">
        <f t="shared" ref="P5:P6" si="2">MIN(N5/4)</f>
        <v>250.5</v>
      </c>
      <c r="Q5" s="6">
        <f t="shared" si="0"/>
        <v>8.35</v>
      </c>
      <c r="R5" s="4"/>
      <c r="S5" s="5"/>
    </row>
    <row r="6" spans="1:19" x14ac:dyDescent="0.2">
      <c r="A6" s="1">
        <v>4</v>
      </c>
      <c r="B6" s="17" t="s">
        <v>19</v>
      </c>
      <c r="C6" s="15" t="s">
        <v>16</v>
      </c>
      <c r="D6" s="8">
        <v>243</v>
      </c>
      <c r="E6" s="36">
        <v>232</v>
      </c>
      <c r="F6" s="36">
        <v>240</v>
      </c>
      <c r="G6" s="36">
        <v>233</v>
      </c>
      <c r="H6" s="36">
        <v>216</v>
      </c>
      <c r="I6" s="36"/>
      <c r="J6" s="36"/>
      <c r="K6" s="36"/>
      <c r="L6" s="36"/>
      <c r="M6" s="11"/>
      <c r="N6" s="2">
        <f t="shared" si="1"/>
        <v>921</v>
      </c>
      <c r="O6" s="2">
        <f>SUM(E6:L6)</f>
        <v>921</v>
      </c>
      <c r="P6" s="23">
        <f t="shared" si="2"/>
        <v>230.25</v>
      </c>
      <c r="Q6" s="6">
        <f t="shared" si="0"/>
        <v>7.6749999999999998</v>
      </c>
      <c r="R6" s="4"/>
      <c r="S6" s="5"/>
    </row>
    <row r="7" spans="1:19" x14ac:dyDescent="0.2">
      <c r="A7" s="1">
        <v>6</v>
      </c>
      <c r="B7" s="17" t="s">
        <v>17</v>
      </c>
      <c r="C7" s="15" t="s">
        <v>16</v>
      </c>
      <c r="D7" s="9">
        <v>273.3</v>
      </c>
      <c r="E7" s="36">
        <v>232</v>
      </c>
      <c r="F7" s="36">
        <v>260</v>
      </c>
      <c r="G7" s="36">
        <v>0</v>
      </c>
      <c r="H7" s="36">
        <v>0</v>
      </c>
      <c r="I7" s="36"/>
      <c r="J7" s="36"/>
      <c r="K7" s="36"/>
      <c r="L7" s="36"/>
      <c r="M7" s="12"/>
      <c r="N7" s="2">
        <f t="shared" si="1"/>
        <v>492</v>
      </c>
      <c r="O7" s="2">
        <f>SUM(E7:L7)</f>
        <v>492</v>
      </c>
      <c r="P7" s="23">
        <f>MIN(N7/2)</f>
        <v>246</v>
      </c>
      <c r="Q7" s="6">
        <f t="shared" si="0"/>
        <v>8.1999999999999993</v>
      </c>
      <c r="R7" s="4"/>
      <c r="S7" s="5"/>
    </row>
    <row r="8" spans="1:19" x14ac:dyDescent="0.2">
      <c r="A8" s="1">
        <v>7</v>
      </c>
      <c r="B8" s="18" t="s">
        <v>20</v>
      </c>
      <c r="C8" s="13" t="s">
        <v>21</v>
      </c>
      <c r="D8" s="8">
        <v>139.80000000000001</v>
      </c>
      <c r="E8" s="36">
        <v>157</v>
      </c>
      <c r="F8" s="36">
        <v>164</v>
      </c>
      <c r="G8" s="36">
        <v>0</v>
      </c>
      <c r="H8" s="36">
        <v>0</v>
      </c>
      <c r="I8" s="36"/>
      <c r="J8" s="36"/>
      <c r="K8" s="36"/>
      <c r="L8" s="36"/>
      <c r="M8" s="12"/>
      <c r="N8" s="2">
        <f t="shared" si="1"/>
        <v>321</v>
      </c>
      <c r="O8" s="2">
        <f>SUM(E8:L8)</f>
        <v>321</v>
      </c>
      <c r="P8" s="23">
        <f>MIN(N8/2)</f>
        <v>160.5</v>
      </c>
      <c r="Q8" s="21">
        <f t="shared" ref="Q8" si="3">MIN(P8/30)</f>
        <v>5.35</v>
      </c>
      <c r="R8" s="4"/>
      <c r="S8" s="5"/>
    </row>
    <row r="9" spans="1:19" x14ac:dyDescent="0.2">
      <c r="A9" s="24"/>
      <c r="B9" s="24"/>
      <c r="C9" s="28"/>
      <c r="D9" s="29"/>
      <c r="E9" s="22"/>
      <c r="F9" s="22"/>
      <c r="G9" s="22"/>
      <c r="H9" s="22"/>
      <c r="I9" s="22"/>
      <c r="J9" s="22"/>
      <c r="K9" s="22"/>
      <c r="L9" s="22"/>
      <c r="M9" s="24"/>
      <c r="N9" s="24"/>
      <c r="O9" s="24"/>
      <c r="P9" s="24"/>
      <c r="Q9" s="24"/>
    </row>
    <row r="10" spans="1:19" x14ac:dyDescent="0.2">
      <c r="A10" s="24"/>
      <c r="B10" s="17" t="s">
        <v>22</v>
      </c>
      <c r="C10" s="30"/>
      <c r="D10" s="20"/>
      <c r="E10" s="19">
        <f>SUM(E4+E7+E6+E5)</f>
        <v>988</v>
      </c>
      <c r="F10" s="19">
        <f>SUM(F4+F7+F6+F5)</f>
        <v>1025</v>
      </c>
      <c r="G10" s="19">
        <f t="shared" ref="G10:J10" si="4">SUM(G4+G7+G6+G5)</f>
        <v>780</v>
      </c>
      <c r="H10" s="19">
        <f t="shared" si="4"/>
        <v>751</v>
      </c>
      <c r="I10" s="19">
        <f>SUM(I4+I7+I6+I5)</f>
        <v>0</v>
      </c>
      <c r="J10" s="19">
        <f t="shared" si="4"/>
        <v>0</v>
      </c>
      <c r="K10" s="19">
        <f>SUM(K4:K6)</f>
        <v>0</v>
      </c>
      <c r="L10" s="19">
        <f>SUM(L4:L6)</f>
        <v>0</v>
      </c>
      <c r="M10" s="24"/>
      <c r="N10" s="26"/>
      <c r="O10" s="25">
        <f>SUM(E10+F10+I10+J10+K10+L10)</f>
        <v>2013</v>
      </c>
      <c r="P10" s="27">
        <f>SUM(O10/2)</f>
        <v>1006.5</v>
      </c>
      <c r="Q10" s="37">
        <f>MIN(P10/120)</f>
        <v>8.3874999999999993</v>
      </c>
    </row>
  </sheetData>
  <sortState xmlns:xlrd2="http://schemas.microsoft.com/office/spreadsheetml/2017/richdata2" ref="B4:O8">
    <sortCondition descending="1" ref="O4:O8"/>
  </sortState>
  <phoneticPr fontId="2" type="noConversion"/>
  <pageMargins left="0.47" right="0.47" top="0.98" bottom="0.98" header="0.51" footer="0.51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N18" sqref="N18"/>
    </sheetView>
  </sheetViews>
  <sheetFormatPr baseColWidth="10" defaultColWidth="11" defaultRowHeight="16" x14ac:dyDescent="0.2"/>
  <sheetData/>
  <phoneticPr fontId="2" type="noConversion"/>
  <pageMargins left="0.75000000000000011" right="0.75000000000000011" top="0.98" bottom="0.98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 Freriks</dc:creator>
  <cp:keywords/>
  <dc:description/>
  <cp:lastModifiedBy>menc teusa</cp:lastModifiedBy>
  <cp:revision/>
  <dcterms:created xsi:type="dcterms:W3CDTF">2014-09-20T16:16:23Z</dcterms:created>
  <dcterms:modified xsi:type="dcterms:W3CDTF">2022-10-18T10:54:19Z</dcterms:modified>
  <cp:category/>
  <cp:contentStatus/>
</cp:coreProperties>
</file>