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11"/>
  <workbookPr showInkAnnotation="0" autoCompressPictures="0"/>
  <xr:revisionPtr revIDLastSave="0" documentId="11_0A180B622CAEFD5F8BBD6CFC895DC9AAEDEF1D1B" xr6:coauthVersionLast="47" xr6:coauthVersionMax="47" xr10:uidLastSave="{00000000-0000-0000-0000-000000000000}"/>
  <bookViews>
    <workbookView xWindow="0" yWindow="0" windowWidth="25600" windowHeight="15460" tabRatio="500" xr2:uid="{00000000-000D-0000-FFFF-FFFF00000000}"/>
  </bookViews>
  <sheets>
    <sheet name="Blad1" sheetId="1" r:id="rId1"/>
    <sheet name="Blad2" sheetId="2" r:id="rId2"/>
  </sheets>
  <definedNames>
    <definedName name="_xlnm.Print_Area" localSheetId="0">Blad1!$A$1:$P$24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1" l="1"/>
  <c r="N13" i="1"/>
  <c r="M13" i="1"/>
  <c r="O13" i="1" s="1"/>
  <c r="P13" i="1" s="1"/>
  <c r="N12" i="1"/>
  <c r="M12" i="1"/>
  <c r="O12" i="1" s="1"/>
  <c r="P12" i="1" s="1"/>
  <c r="N11" i="1"/>
  <c r="M11" i="1"/>
  <c r="O11" i="1" s="1"/>
  <c r="P11" i="1" s="1"/>
  <c r="F15" i="1"/>
  <c r="E15" i="1"/>
  <c r="M6" i="1"/>
  <c r="O6" i="1" s="1"/>
  <c r="M7" i="1"/>
  <c r="O7" i="1" s="1"/>
  <c r="M8" i="1"/>
  <c r="O8" i="1" s="1"/>
  <c r="M9" i="1"/>
  <c r="M10" i="1"/>
  <c r="M4" i="1"/>
  <c r="O4" i="1" s="1"/>
  <c r="M5" i="1"/>
  <c r="O5" i="1" s="1"/>
  <c r="O10" i="1"/>
  <c r="O9" i="1"/>
  <c r="G15" i="1"/>
  <c r="H15" i="1"/>
  <c r="I15" i="1"/>
  <c r="J15" i="1"/>
  <c r="N15" i="1"/>
  <c r="N10" i="1"/>
  <c r="M23" i="1"/>
  <c r="K23" i="1"/>
  <c r="M22" i="1"/>
  <c r="K22" i="1"/>
  <c r="M21" i="1"/>
  <c r="K21" i="1"/>
  <c r="M20" i="1"/>
  <c r="K20" i="1"/>
  <c r="K19" i="1"/>
  <c r="K18" i="1"/>
  <c r="N5" i="1"/>
  <c r="P8" i="1"/>
  <c r="N8" i="1"/>
  <c r="P7" i="1"/>
  <c r="N7" i="1"/>
  <c r="P9" i="1"/>
  <c r="N9" i="1"/>
  <c r="P5" i="1"/>
  <c r="N4" i="1"/>
  <c r="P10" i="1"/>
  <c r="P4" i="1"/>
  <c r="N6" i="1"/>
  <c r="P6" i="1"/>
  <c r="O15" i="1" l="1"/>
  <c r="P15" i="1" s="1"/>
</calcChain>
</file>

<file path=xl/sharedStrings.xml><?xml version="1.0" encoding="utf-8"?>
<sst xmlns="http://schemas.openxmlformats.org/spreadsheetml/2006/main" count="59" uniqueCount="51">
  <si>
    <t>Bondscompetitie 25m 1 pijl</t>
  </si>
  <si>
    <t>NR</t>
  </si>
  <si>
    <t>Naam</t>
  </si>
  <si>
    <t>KL</t>
  </si>
  <si>
    <t>Gem 2021</t>
  </si>
  <si>
    <t>1e BW</t>
  </si>
  <si>
    <t>2e BW</t>
  </si>
  <si>
    <t>3e BW</t>
  </si>
  <si>
    <t>4e BW</t>
  </si>
  <si>
    <t>5e BW</t>
  </si>
  <si>
    <t>6e BW</t>
  </si>
  <si>
    <t>7e BW</t>
  </si>
  <si>
    <t>Totaal 6b.</t>
  </si>
  <si>
    <t>Totaal</t>
  </si>
  <si>
    <t>Gem.</t>
  </si>
  <si>
    <t>P Gem.</t>
  </si>
  <si>
    <t>Mitch Dielemans</t>
  </si>
  <si>
    <t>R</t>
  </si>
  <si>
    <t>Tim Freriks</t>
  </si>
  <si>
    <t>Ruud Creemers</t>
  </si>
  <si>
    <t>Maurice Giebels</t>
  </si>
  <si>
    <t>Leo Saes</t>
  </si>
  <si>
    <t>Arjen Steijvers</t>
  </si>
  <si>
    <t>Luuk Vorselen</t>
  </si>
  <si>
    <t>Eric Segers</t>
  </si>
  <si>
    <t>T</t>
  </si>
  <si>
    <t>Ton Korten</t>
  </si>
  <si>
    <t>Reinier Vriezema</t>
  </si>
  <si>
    <t>Beste 4 Scores</t>
  </si>
  <si>
    <t>Club</t>
  </si>
  <si>
    <t>Plaats</t>
  </si>
  <si>
    <t>W</t>
  </si>
  <si>
    <t>D</t>
  </si>
  <si>
    <t>L</t>
  </si>
  <si>
    <t>Sets voor</t>
  </si>
  <si>
    <t>Sets tegen</t>
  </si>
  <si>
    <t>Set saldo</t>
  </si>
  <si>
    <t>teamscore</t>
  </si>
  <si>
    <t>Punten</t>
  </si>
  <si>
    <t>Ons genoegen</t>
  </si>
  <si>
    <t>Roggel</t>
  </si>
  <si>
    <t>St. Hubertus</t>
  </si>
  <si>
    <t>Stramproy</t>
  </si>
  <si>
    <t>V&amp;S 1</t>
  </si>
  <si>
    <t>Hunsel</t>
  </si>
  <si>
    <t>Lauwerkrans 1</t>
  </si>
  <si>
    <t>Ell</t>
  </si>
  <si>
    <t>Wilhelmina</t>
  </si>
  <si>
    <t>Ospel</t>
  </si>
  <si>
    <t xml:space="preserve">Grensjagers </t>
  </si>
  <si>
    <t>Budel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</si>
</sst>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scheme val="minor"/>
    </font>
    <font>
      <sz val="9"/>
      <name val="Calibri"/>
      <scheme val="minor"/>
    </font>
    <font>
      <sz val="18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/>
    <xf numFmtId="164" fontId="0" fillId="0" borderId="6" xfId="0" applyNumberFormat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2" fontId="0" fillId="3" borderId="4" xfId="0" applyNumberFormat="1" applyFill="1" applyBorder="1"/>
    <xf numFmtId="2" fontId="0" fillId="4" borderId="4" xfId="0" applyNumberFormat="1" applyFill="1" applyBorder="1"/>
    <xf numFmtId="0" fontId="0" fillId="0" borderId="2" xfId="0" applyFill="1" applyBorder="1" applyAlignment="1">
      <alignment horizontal="center" vertical="center"/>
    </xf>
    <xf numFmtId="2" fontId="0" fillId="0" borderId="4" xfId="0" applyNumberFormat="1" applyFill="1" applyBorder="1"/>
    <xf numFmtId="0" fontId="0" fillId="5" borderId="1" xfId="0" applyFill="1" applyBorder="1"/>
    <xf numFmtId="0" fontId="0" fillId="5" borderId="5" xfId="0" applyFill="1" applyBorder="1"/>
    <xf numFmtId="0" fontId="0" fillId="6" borderId="5" xfId="0" applyFill="1" applyBorder="1"/>
    <xf numFmtId="2" fontId="3" fillId="3" borderId="4" xfId="0" applyNumberFormat="1" applyFont="1" applyFill="1" applyBorder="1"/>
    <xf numFmtId="0" fontId="0" fillId="5" borderId="2" xfId="0" applyFill="1" applyBorder="1"/>
    <xf numFmtId="0" fontId="0" fillId="5" borderId="7" xfId="0" applyFill="1" applyBorder="1"/>
    <xf numFmtId="2" fontId="0" fillId="7" borderId="4" xfId="0" applyNumberFormat="1" applyFill="1" applyBorder="1"/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9" fillId="0" borderId="0" xfId="0" applyFont="1"/>
    <xf numFmtId="0" fontId="10" fillId="0" borderId="3" xfId="0" applyFont="1" applyBorder="1" applyAlignment="1">
      <alignment horizontal="right"/>
    </xf>
    <xf numFmtId="0" fontId="10" fillId="0" borderId="3" xfId="0" applyFont="1" applyBorder="1"/>
    <xf numFmtId="0" fontId="1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6" borderId="2" xfId="0" applyFill="1" applyBorder="1"/>
    <xf numFmtId="0" fontId="0" fillId="6" borderId="7" xfId="0" applyFill="1" applyBorder="1"/>
    <xf numFmtId="0" fontId="6" fillId="0" borderId="12" xfId="0" applyFont="1" applyFill="1" applyBorder="1"/>
    <xf numFmtId="0" fontId="6" fillId="0" borderId="2" xfId="0" applyFont="1" applyFill="1" applyBorder="1"/>
    <xf numFmtId="0" fontId="6" fillId="0" borderId="13" xfId="0" applyFont="1" applyFill="1" applyBorder="1"/>
    <xf numFmtId="0" fontId="6" fillId="0" borderId="2" xfId="0" applyFont="1" applyBorder="1" applyAlignment="1">
      <alignment horizontal="center"/>
    </xf>
    <xf numFmtId="0" fontId="6" fillId="0" borderId="14" xfId="0" applyFont="1" applyFill="1" applyBorder="1"/>
    <xf numFmtId="0" fontId="6" fillId="0" borderId="3" xfId="0" applyFont="1" applyFill="1" applyBorder="1"/>
    <xf numFmtId="0" fontId="6" fillId="0" borderId="15" xfId="0" applyFont="1" applyFill="1" applyBorder="1"/>
    <xf numFmtId="0" fontId="6" fillId="0" borderId="2" xfId="0" applyFont="1" applyBorder="1"/>
    <xf numFmtId="0" fontId="6" fillId="8" borderId="12" xfId="0" applyFont="1" applyFill="1" applyBorder="1"/>
    <xf numFmtId="0" fontId="6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13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Border="1"/>
    <xf numFmtId="0" fontId="3" fillId="8" borderId="2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2" fontId="11" fillId="4" borderId="4" xfId="0" applyNumberFormat="1" applyFont="1" applyFill="1" applyBorder="1"/>
    <xf numFmtId="0" fontId="0" fillId="9" borderId="2" xfId="0" applyFill="1" applyBorder="1"/>
    <xf numFmtId="0" fontId="0" fillId="9" borderId="7" xfId="0" applyFill="1" applyBorder="1"/>
    <xf numFmtId="2" fontId="0" fillId="10" borderId="4" xfId="0" applyNumberFormat="1" applyFill="1" applyBorder="1"/>
  </cellXfs>
  <cellStyles count="73">
    <cellStyle name="Followed Hyperlink" xfId="68" builtinId="9" hidden="1"/>
    <cellStyle name="Followed Hyperlink" xfId="72" builtinId="9" hidden="1"/>
    <cellStyle name="Followed Hyperlink" xfId="70" builtinId="9" hidden="1"/>
    <cellStyle name="Followed Hyperlink" xfId="66" builtinId="9" hidden="1"/>
    <cellStyle name="Followed Hyperlink" xfId="52" builtinId="9" hidden="1"/>
    <cellStyle name="Followed Hyperlink" xfId="56" builtinId="9" hidden="1"/>
    <cellStyle name="Followed Hyperlink" xfId="54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46" builtinId="9" hidden="1"/>
    <cellStyle name="Followed Hyperlink" xfId="50" builtinId="9" hidden="1"/>
    <cellStyle name="Followed Hyperlink" xfId="34" builtinId="9" hidden="1"/>
    <cellStyle name="Followed Hyperlink" xfId="36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40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7" builtinId="8" hidden="1"/>
    <cellStyle name="Hyperlink" xfId="3" builtinId="8" hidden="1"/>
    <cellStyle name="Hyperlink" xfId="1" builtinId="8" hidden="1"/>
    <cellStyle name="Hyperlink" xfId="59" builtinId="8" hidden="1"/>
    <cellStyle name="Hyperlink" xfId="61" builtinId="8" hidden="1"/>
    <cellStyle name="Hyperlink" xfId="63" builtinId="8" hidden="1"/>
    <cellStyle name="Hyperlink" xfId="67" builtinId="8" hidden="1"/>
    <cellStyle name="Hyperlink" xfId="69" builtinId="8" hidden="1"/>
    <cellStyle name="Hyperlink" xfId="71" builtinId="8" hidden="1"/>
    <cellStyle name="Hyperlink" xfId="65" builtinId="8" hidden="1"/>
    <cellStyle name="Hyperlink" xfId="57" builtinId="8" hidden="1"/>
    <cellStyle name="Hyperlink" xfId="5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43" builtinId="8" hidden="1"/>
    <cellStyle name="Hyperlink" xfId="41" builtinId="8" hidden="1"/>
    <cellStyle name="Hyperlink" xfId="25" builtinId="8" hidden="1"/>
    <cellStyle name="Hyperlink" xfId="9" builtinId="8" hidden="1"/>
    <cellStyle name="Hyperlink" xfId="13" builtinId="8" hidden="1"/>
    <cellStyle name="Hyperlink" xfId="15" builtinId="8" hidden="1"/>
    <cellStyle name="Hyperlink" xfId="17" builtinId="8" hidden="1"/>
    <cellStyle name="Hyperlink" xfId="11" builtinId="8" hidden="1"/>
    <cellStyle name="Hyperlink" xfId="33" builtinId="8" hidden="1"/>
    <cellStyle name="Hyperlink" xfId="49" builtinId="8" hidden="1"/>
    <cellStyle name="Hyperlink" xfId="19" builtinId="8" hidden="1"/>
    <cellStyle name="Hyperlink" xfId="21" builtinId="8" hidden="1"/>
    <cellStyle name="Hyperlink" xfId="23" builtinId="8" hidden="1"/>
    <cellStyle name="Hyperlink" xfId="27" builtinId="8" hidden="1"/>
    <cellStyle name="Hyperlink" xfId="55" builtinId="8" hidden="1"/>
    <cellStyle name="Hyperlink" xfId="51" builtinId="8" hidden="1"/>
    <cellStyle name="Hyperlink" xfId="53" builtinId="8" hidden="1"/>
    <cellStyle name="Hyperlink" xfId="47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Blad1!$B$4</c:f>
              <c:strCache>
                <c:ptCount val="1"/>
                <c:pt idx="0">
                  <c:v>Mitch Dielemans</c:v>
                </c:pt>
              </c:strCache>
            </c:strRef>
          </c:tx>
          <c:val>
            <c:numRef>
              <c:f>Blad1!$D$4:$K$4</c:f>
              <c:numCache>
                <c:formatCode>General</c:formatCode>
                <c:ptCount val="8"/>
                <c:pt idx="0" formatCode="0.00">
                  <c:v>9.5399999999999991</c:v>
                </c:pt>
                <c:pt idx="1">
                  <c:v>240</c:v>
                </c:pt>
                <c:pt idx="2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C-4F5A-8E22-55351724D758}"/>
            </c:ext>
          </c:extLst>
        </c:ser>
        <c:ser>
          <c:idx val="1"/>
          <c:order val="1"/>
          <c:tx>
            <c:strRef>
              <c:f>Blad1!$B$5</c:f>
              <c:strCache>
                <c:ptCount val="1"/>
                <c:pt idx="0">
                  <c:v>Tim Freriks</c:v>
                </c:pt>
              </c:strCache>
            </c:strRef>
          </c:tx>
          <c:val>
            <c:numRef>
              <c:f>Blad1!$D$5:$K$5</c:f>
              <c:numCache>
                <c:formatCode>General</c:formatCode>
                <c:ptCount val="8"/>
                <c:pt idx="0" formatCode="0.00">
                  <c:v>9.6199999999999992</c:v>
                </c:pt>
                <c:pt idx="1">
                  <c:v>238</c:v>
                </c:pt>
                <c:pt idx="2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C-4F5A-8E22-55351724D758}"/>
            </c:ext>
          </c:extLst>
        </c:ser>
        <c:ser>
          <c:idx val="2"/>
          <c:order val="2"/>
          <c:tx>
            <c:strRef>
              <c:f>Blad1!$B$6</c:f>
              <c:strCache>
                <c:ptCount val="1"/>
                <c:pt idx="0">
                  <c:v>Ruud Creemers</c:v>
                </c:pt>
              </c:strCache>
            </c:strRef>
          </c:tx>
          <c:val>
            <c:numRef>
              <c:f>Blad1!$D$6:$K$6</c:f>
              <c:numCache>
                <c:formatCode>General</c:formatCode>
                <c:ptCount val="8"/>
                <c:pt idx="0" formatCode="0.00">
                  <c:v>9.2100000000000009</c:v>
                </c:pt>
                <c:pt idx="1">
                  <c:v>225</c:v>
                </c:pt>
                <c:pt idx="2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C-4F5A-8E22-55351724D758}"/>
            </c:ext>
          </c:extLst>
        </c:ser>
        <c:ser>
          <c:idx val="3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6C-4F5A-8E22-55351724D758}"/>
            </c:ext>
          </c:extLst>
        </c:ser>
        <c:ser>
          <c:idx val="4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6C-4F5A-8E22-55351724D758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6C-4F5A-8E22-55351724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776280"/>
        <c:axId val="2118795736"/>
      </c:lineChart>
      <c:catAx>
        <c:axId val="-2146776280"/>
        <c:scaling>
          <c:orientation val="minMax"/>
        </c:scaling>
        <c:delete val="0"/>
        <c:axPos val="b"/>
        <c:majorTickMark val="out"/>
        <c:minorTickMark val="none"/>
        <c:tickLblPos val="nextTo"/>
        <c:crossAx val="2118795736"/>
        <c:crossesAt val="0"/>
        <c:auto val="1"/>
        <c:lblAlgn val="ctr"/>
        <c:lblOffset val="100"/>
        <c:noMultiLvlLbl val="0"/>
      </c:catAx>
      <c:valAx>
        <c:axId val="2118795736"/>
        <c:scaling>
          <c:orientation val="minMax"/>
          <c:max val="250"/>
          <c:min val="2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146776280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343117307323798E-2"/>
          <c:y val="6.3557780403925096E-2"/>
          <c:w val="0.80483836826306299"/>
          <c:h val="0.81909681188671002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2-4106-957A-D1009CB4585E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Blad1!$D$13:$K$13</c:f>
              <c:numCache>
                <c:formatCode>General</c:formatCode>
                <c:ptCount val="8"/>
                <c:pt idx="0" formatCode="0.00">
                  <c:v>8.1999999999999993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2-4106-957A-D1009CB4585E}"/>
            </c:ext>
          </c:extLst>
        </c:ser>
        <c:ser>
          <c:idx val="2"/>
          <c:order val="2"/>
          <c:tx>
            <c:strRef>
              <c:f>Blad1!$B$8</c:f>
              <c:strCache>
                <c:ptCount val="1"/>
                <c:pt idx="0">
                  <c:v>Leo Saes</c:v>
                </c:pt>
              </c:strCache>
            </c:strRef>
          </c:tx>
          <c:val>
            <c:numRef>
              <c:f>Blad1!$D$8:$K$8</c:f>
              <c:numCache>
                <c:formatCode>General</c:formatCode>
                <c:ptCount val="8"/>
                <c:pt idx="0" formatCode="0.00">
                  <c:v>6.25</c:v>
                </c:pt>
                <c:pt idx="1">
                  <c:v>137</c:v>
                </c:pt>
                <c:pt idx="2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2-4106-957A-D1009CB4585E}"/>
            </c:ext>
          </c:extLst>
        </c:ser>
        <c:ser>
          <c:idx val="6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42-4106-957A-D1009CB4585E}"/>
            </c:ext>
          </c:extLst>
        </c:ser>
        <c:ser>
          <c:idx val="11"/>
          <c:order val="4"/>
          <c:tx>
            <c:strRef>
              <c:f>Blad1!$B$9</c:f>
              <c:strCache>
                <c:ptCount val="1"/>
                <c:pt idx="0">
                  <c:v>Arjen Steijvers</c:v>
                </c:pt>
              </c:strCache>
            </c:strRef>
          </c:tx>
          <c:val>
            <c:numRef>
              <c:f>Blad1!$D$9:$K$9</c:f>
              <c:numCache>
                <c:formatCode>General</c:formatCode>
                <c:ptCount val="8"/>
                <c:pt idx="0" formatCode="0.00">
                  <c:v>8.9700000000000006</c:v>
                </c:pt>
                <c:pt idx="1">
                  <c:v>226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42-4106-957A-D1009CB4585E}"/>
            </c:ext>
          </c:extLst>
        </c:ser>
        <c:ser>
          <c:idx val="3"/>
          <c:order val="5"/>
          <c:tx>
            <c:strRef>
              <c:f>Blad1!$B$10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Blad1!$D$10:$K$10</c:f>
              <c:numCache>
                <c:formatCode>General</c:formatCode>
                <c:ptCount val="8"/>
                <c:pt idx="0" formatCode="0.00">
                  <c:v>8.43</c:v>
                </c:pt>
                <c:pt idx="1">
                  <c:v>199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42-4106-957A-D1009CB45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424056"/>
        <c:axId val="2121591320"/>
      </c:lineChart>
      <c:catAx>
        <c:axId val="2120424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1591320"/>
        <c:crosses val="autoZero"/>
        <c:auto val="1"/>
        <c:lblAlgn val="ctr"/>
        <c:lblOffset val="100"/>
        <c:noMultiLvlLbl val="0"/>
      </c:catAx>
      <c:valAx>
        <c:axId val="2121591320"/>
        <c:scaling>
          <c:orientation val="minMax"/>
          <c:max val="230"/>
          <c:min val="1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0424056"/>
        <c:crosses val="autoZero"/>
        <c:crossBetween val="between"/>
        <c:majorUnit val="10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74859784058303E-2"/>
          <c:y val="7.3215333749385894E-2"/>
          <c:w val="0.80568180572556003"/>
          <c:h val="0.82246937882764704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D-43A4-9B0B-66EFD5517F8C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D-43A4-9B0B-66EFD5517F8C}"/>
            </c:ext>
          </c:extLst>
        </c:ser>
        <c:ser>
          <c:idx val="2"/>
          <c:order val="2"/>
          <c:tx>
            <c:strRef>
              <c:f>Blad1!$B$12</c:f>
              <c:strCache>
                <c:ptCount val="1"/>
                <c:pt idx="0">
                  <c:v>Ton Korten</c:v>
                </c:pt>
              </c:strCache>
            </c:strRef>
          </c:tx>
          <c:val>
            <c:numRef>
              <c:f>Blad1!$D$12:$K$12</c:f>
              <c:numCache>
                <c:formatCode>General</c:formatCode>
                <c:ptCount val="8"/>
                <c:pt idx="0" formatCode="0.00">
                  <c:v>0</c:v>
                </c:pt>
                <c:pt idx="1">
                  <c:v>93</c:v>
                </c:pt>
                <c:pt idx="2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D-43A4-9B0B-66EFD5517F8C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D-43A4-9B0B-66EFD5517F8C}"/>
            </c:ext>
          </c:extLst>
        </c:ser>
        <c:ser>
          <c:idx val="3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D-43A4-9B0B-66EFD5517F8C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D-43A4-9B0B-66EFD5517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596168"/>
        <c:axId val="2120690536"/>
      </c:lineChart>
      <c:catAx>
        <c:axId val="2115596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0690536"/>
        <c:crosses val="autoZero"/>
        <c:auto val="1"/>
        <c:lblAlgn val="ctr"/>
        <c:lblOffset val="100"/>
        <c:noMultiLvlLbl val="0"/>
      </c:catAx>
      <c:valAx>
        <c:axId val="2120690536"/>
        <c:scaling>
          <c:orientation val="minMax"/>
          <c:max val="220"/>
          <c:min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5596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54436616475601"/>
          <c:y val="0.25709357001752903"/>
          <c:w val="0.16758953814983699"/>
          <c:h val="0.52821568682006603"/>
        </c:manualLayout>
      </c:layout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74859784058303E-2"/>
          <c:y val="7.3215333749385894E-2"/>
          <c:w val="0.80568180572556003"/>
          <c:h val="0.82246937882764704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C-41A2-879B-6A936A3BF04C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C-41A2-879B-6A936A3BF04C}"/>
            </c:ext>
          </c:extLst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C-41A2-879B-6A936A3BF04C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5C-41A2-879B-6A936A3BF04C}"/>
            </c:ext>
          </c:extLst>
        </c:ser>
        <c:ser>
          <c:idx val="3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5C-41A2-879B-6A936A3BF04C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5C-41A2-879B-6A936A3B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082392"/>
        <c:axId val="2122035784"/>
      </c:lineChart>
      <c:catAx>
        <c:axId val="21210823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035784"/>
        <c:crosses val="autoZero"/>
        <c:auto val="1"/>
        <c:lblAlgn val="ctr"/>
        <c:lblOffset val="100"/>
        <c:noMultiLvlLbl val="0"/>
      </c:catAx>
      <c:valAx>
        <c:axId val="2122035784"/>
        <c:scaling>
          <c:orientation val="minMax"/>
          <c:max val="210"/>
          <c:min val="1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1082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60763457199402"/>
          <c:y val="0.23235858768537301"/>
          <c:w val="0.192374821568357"/>
          <c:h val="0.52821568682006603"/>
        </c:manualLayout>
      </c:layout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15</xdr:col>
      <xdr:colOff>80971</xdr:colOff>
      <xdr:row>0</xdr:row>
      <xdr:rowOff>808402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7300" y="0"/>
          <a:ext cx="804871" cy="808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50800</xdr:rowOff>
    </xdr:from>
    <xdr:to>
      <xdr:col>13</xdr:col>
      <xdr:colOff>76200</xdr:colOff>
      <xdr:row>19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19</xdr:row>
      <xdr:rowOff>114300</xdr:rowOff>
    </xdr:from>
    <xdr:to>
      <xdr:col>13</xdr:col>
      <xdr:colOff>92075</xdr:colOff>
      <xdr:row>38</xdr:row>
      <xdr:rowOff>88900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139701</xdr:colOff>
      <xdr:row>40</xdr:row>
      <xdr:rowOff>88900</xdr:rowOff>
    </xdr:from>
    <xdr:to>
      <xdr:col>13</xdr:col>
      <xdr:colOff>101601</xdr:colOff>
      <xdr:row>59</xdr:row>
      <xdr:rowOff>63500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61</xdr:row>
      <xdr:rowOff>0</xdr:rowOff>
    </xdr:from>
    <xdr:to>
      <xdr:col>13</xdr:col>
      <xdr:colOff>88900</xdr:colOff>
      <xdr:row>79</xdr:row>
      <xdr:rowOff>165100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workbookViewId="0">
      <selection activeCell="L22" sqref="L22"/>
    </sheetView>
  </sheetViews>
  <sheetFormatPr defaultColWidth="11" defaultRowHeight="15"/>
  <cols>
    <col min="1" max="1" width="4.625" customWidth="1"/>
    <col min="2" max="2" width="19.5" customWidth="1"/>
    <col min="3" max="3" width="4.5" customWidth="1"/>
    <col min="4" max="16" width="9.5" customWidth="1"/>
  </cols>
  <sheetData>
    <row r="1" spans="1:18" ht="63.95" customHeight="1">
      <c r="A1" s="30" t="s">
        <v>0</v>
      </c>
      <c r="B1" s="30"/>
    </row>
    <row r="3" spans="1:18" ht="15.95" thickBot="1">
      <c r="A3" s="31" t="s">
        <v>1</v>
      </c>
      <c r="B3" s="32" t="s">
        <v>2</v>
      </c>
      <c r="C3" s="32" t="s">
        <v>3</v>
      </c>
      <c r="D3" s="33" t="s">
        <v>4</v>
      </c>
      <c r="E3" s="54" t="s">
        <v>5</v>
      </c>
      <c r="F3" s="54" t="s">
        <v>6</v>
      </c>
      <c r="G3" s="54" t="s">
        <v>7</v>
      </c>
      <c r="H3" s="54" t="s">
        <v>8</v>
      </c>
      <c r="I3" s="54" t="s">
        <v>9</v>
      </c>
      <c r="J3" s="54" t="s">
        <v>10</v>
      </c>
      <c r="K3" s="54" t="s">
        <v>11</v>
      </c>
      <c r="L3" s="33"/>
      <c r="M3" s="33" t="s">
        <v>12</v>
      </c>
      <c r="N3" s="33" t="s">
        <v>13</v>
      </c>
      <c r="O3" s="33" t="s">
        <v>14</v>
      </c>
      <c r="P3" s="33" t="s">
        <v>15</v>
      </c>
    </row>
    <row r="4" spans="1:18" ht="15.75">
      <c r="A4" s="2">
        <v>1</v>
      </c>
      <c r="B4" s="17" t="s">
        <v>16</v>
      </c>
      <c r="C4" s="17" t="s">
        <v>17</v>
      </c>
      <c r="D4" s="35">
        <v>9.5399999999999991</v>
      </c>
      <c r="E4" s="8">
        <v>240</v>
      </c>
      <c r="F4" s="8">
        <v>232</v>
      </c>
      <c r="G4" s="8"/>
      <c r="H4" s="8"/>
      <c r="I4" s="8"/>
      <c r="J4" s="8"/>
      <c r="K4" s="8"/>
      <c r="L4" s="55"/>
      <c r="M4" s="9">
        <f>SUM(E4+F4+G4+H4+I4+J4)</f>
        <v>472</v>
      </c>
      <c r="N4" s="7">
        <f>SUM(E4:K4)</f>
        <v>472</v>
      </c>
      <c r="O4" s="10">
        <f>SUM(M4/2)</f>
        <v>236</v>
      </c>
      <c r="P4" s="20">
        <f>MIN(O4/25)</f>
        <v>9.44</v>
      </c>
      <c r="Q4" s="4"/>
      <c r="R4" s="4"/>
    </row>
    <row r="5" spans="1:18" ht="15.75">
      <c r="A5" s="2">
        <v>2</v>
      </c>
      <c r="B5" s="18" t="s">
        <v>18</v>
      </c>
      <c r="C5" s="18" t="s">
        <v>17</v>
      </c>
      <c r="D5" s="36">
        <v>9.6199999999999992</v>
      </c>
      <c r="E5" s="8">
        <v>238</v>
      </c>
      <c r="F5" s="8">
        <v>232</v>
      </c>
      <c r="G5" s="8"/>
      <c r="H5" s="8"/>
      <c r="I5" s="8"/>
      <c r="J5" s="8"/>
      <c r="K5" s="8"/>
      <c r="L5" s="1"/>
      <c r="M5" s="9">
        <f>SUM(E5+F5+G5+H5+I5+J5)</f>
        <v>470</v>
      </c>
      <c r="N5" s="7">
        <f>SUM(E5:K5)</f>
        <v>470</v>
      </c>
      <c r="O5" s="10">
        <f t="shared" ref="O5:O8" si="0">SUM(M5/2)</f>
        <v>235</v>
      </c>
      <c r="P5" s="13">
        <f>MIN(O5/25)</f>
        <v>9.4</v>
      </c>
      <c r="Q5" s="5"/>
      <c r="R5" s="4"/>
    </row>
    <row r="6" spans="1:18" ht="15.75">
      <c r="A6" s="2">
        <v>3</v>
      </c>
      <c r="B6" s="18" t="s">
        <v>19</v>
      </c>
      <c r="C6" s="18" t="s">
        <v>17</v>
      </c>
      <c r="D6" s="36">
        <v>9.2100000000000009</v>
      </c>
      <c r="E6" s="8">
        <v>225</v>
      </c>
      <c r="F6" s="8">
        <v>234</v>
      </c>
      <c r="G6" s="8"/>
      <c r="H6" s="8"/>
      <c r="I6" s="8"/>
      <c r="J6" s="8"/>
      <c r="K6" s="8"/>
      <c r="L6" s="11"/>
      <c r="M6" s="9">
        <f>SUM(E6+F6+G6+H6+I6+J6)</f>
        <v>459</v>
      </c>
      <c r="N6" s="7">
        <f>SUM(E6:K6)</f>
        <v>459</v>
      </c>
      <c r="O6" s="10">
        <f t="shared" si="0"/>
        <v>229.5</v>
      </c>
      <c r="P6" s="13">
        <f>MIN(O6/25)</f>
        <v>9.18</v>
      </c>
      <c r="Q6" s="5"/>
      <c r="R6" s="4"/>
    </row>
    <row r="7" spans="1:18" ht="15.75">
      <c r="A7" s="2">
        <v>4</v>
      </c>
      <c r="B7" s="18" t="s">
        <v>20</v>
      </c>
      <c r="C7" s="18" t="s">
        <v>17</v>
      </c>
      <c r="D7" s="36">
        <v>8.77</v>
      </c>
      <c r="E7" s="8">
        <v>219</v>
      </c>
      <c r="F7" s="8">
        <v>227</v>
      </c>
      <c r="G7" s="8"/>
      <c r="H7" s="8"/>
      <c r="I7" s="8"/>
      <c r="J7" s="8"/>
      <c r="K7" s="8"/>
      <c r="L7" s="8"/>
      <c r="M7" s="9">
        <f>SUM(E7+F7+G7+H7+I7+J7)</f>
        <v>446</v>
      </c>
      <c r="N7" s="7">
        <f>SUM(E7:K7)</f>
        <v>446</v>
      </c>
      <c r="O7" s="10">
        <f t="shared" si="0"/>
        <v>223</v>
      </c>
      <c r="P7" s="56">
        <f>MIN(O7/25)</f>
        <v>8.92</v>
      </c>
      <c r="Q7" s="5"/>
      <c r="R7" s="4"/>
    </row>
    <row r="8" spans="1:18" ht="15.75">
      <c r="A8" s="2">
        <v>5</v>
      </c>
      <c r="B8" s="18" t="s">
        <v>21</v>
      </c>
      <c r="C8" s="18" t="s">
        <v>17</v>
      </c>
      <c r="D8" s="36">
        <v>6.25</v>
      </c>
      <c r="E8" s="8">
        <v>137</v>
      </c>
      <c r="F8" s="8">
        <v>180</v>
      </c>
      <c r="G8" s="8"/>
      <c r="H8" s="8"/>
      <c r="I8" s="8"/>
      <c r="J8" s="8"/>
      <c r="K8" s="8"/>
      <c r="L8" s="1"/>
      <c r="M8" s="9">
        <f>SUM(E8+F8+G8+H8+I8+J8)</f>
        <v>317</v>
      </c>
      <c r="N8" s="7">
        <f>SUM(E8:K8)</f>
        <v>317</v>
      </c>
      <c r="O8" s="10">
        <f t="shared" si="0"/>
        <v>158.5</v>
      </c>
      <c r="P8" s="14">
        <f>MIN(O8/25)</f>
        <v>6.34</v>
      </c>
      <c r="Q8" s="5"/>
      <c r="R8" s="4"/>
    </row>
    <row r="9" spans="1:18" ht="15.75">
      <c r="A9" s="2">
        <v>6</v>
      </c>
      <c r="B9" s="18" t="s">
        <v>22</v>
      </c>
      <c r="C9" s="18" t="s">
        <v>17</v>
      </c>
      <c r="D9" s="36">
        <v>8.9700000000000006</v>
      </c>
      <c r="E9" s="8">
        <v>226</v>
      </c>
      <c r="F9" s="8">
        <v>0</v>
      </c>
      <c r="G9" s="8"/>
      <c r="H9" s="8"/>
      <c r="I9" s="8"/>
      <c r="J9" s="8"/>
      <c r="K9" s="8"/>
      <c r="L9" s="1"/>
      <c r="M9" s="9">
        <f>SUM(E9+F9+G9+H9+I9+J9)</f>
        <v>226</v>
      </c>
      <c r="N9" s="7">
        <f>SUM(E9:K9)</f>
        <v>226</v>
      </c>
      <c r="O9" s="10">
        <f>SUM(M9/1)</f>
        <v>226</v>
      </c>
      <c r="P9" s="13">
        <f t="shared" ref="P9:P12" si="1">MIN(O9/25)</f>
        <v>9.0399999999999991</v>
      </c>
      <c r="Q9" s="6"/>
      <c r="R9" s="4"/>
    </row>
    <row r="10" spans="1:18" ht="15.75">
      <c r="A10" s="2">
        <v>7</v>
      </c>
      <c r="B10" s="18" t="s">
        <v>23</v>
      </c>
      <c r="C10" s="18" t="s">
        <v>17</v>
      </c>
      <c r="D10" s="36">
        <v>8.43</v>
      </c>
      <c r="E10" s="8">
        <v>199</v>
      </c>
      <c r="F10" s="8">
        <v>0</v>
      </c>
      <c r="G10" s="8"/>
      <c r="H10" s="8"/>
      <c r="I10" s="8"/>
      <c r="J10" s="8"/>
      <c r="K10" s="8"/>
      <c r="L10" s="1"/>
      <c r="M10" s="9">
        <f>SUM(E10+F10+G10+H10+I10+J10)</f>
        <v>199</v>
      </c>
      <c r="N10" s="7">
        <f>SUM(E10:K10)</f>
        <v>199</v>
      </c>
      <c r="O10" s="10">
        <f>SUM(M10/1)</f>
        <v>199</v>
      </c>
      <c r="P10" s="14">
        <f t="shared" si="1"/>
        <v>7.96</v>
      </c>
      <c r="Q10" s="6"/>
      <c r="R10" s="4"/>
    </row>
    <row r="11" spans="1:18" ht="15.75">
      <c r="A11" s="2">
        <v>8</v>
      </c>
      <c r="B11" s="19" t="s">
        <v>24</v>
      </c>
      <c r="C11" s="19" t="s">
        <v>25</v>
      </c>
      <c r="D11" s="36">
        <v>5.22</v>
      </c>
      <c r="E11" s="8">
        <v>110</v>
      </c>
      <c r="F11" s="8">
        <v>160</v>
      </c>
      <c r="G11" s="8"/>
      <c r="H11" s="8"/>
      <c r="I11" s="8"/>
      <c r="J11" s="8"/>
      <c r="K11" s="8"/>
      <c r="L11" s="8"/>
      <c r="M11" s="9">
        <f t="shared" ref="M11:M12" si="2">SUM(E11+F11+G11+H11+I11+J11)</f>
        <v>270</v>
      </c>
      <c r="N11" s="7">
        <f t="shared" ref="N11:N12" si="3">SUM(E11:K11)</f>
        <v>270</v>
      </c>
      <c r="O11" s="10">
        <f>SUM(M11/2)</f>
        <v>135</v>
      </c>
      <c r="P11" s="23">
        <f t="shared" si="1"/>
        <v>5.4</v>
      </c>
    </row>
    <row r="12" spans="1:18" ht="15.75">
      <c r="A12" s="2">
        <v>9</v>
      </c>
      <c r="B12" s="37" t="s">
        <v>26</v>
      </c>
      <c r="C12" s="38" t="s">
        <v>25</v>
      </c>
      <c r="D12" s="36">
        <v>0</v>
      </c>
      <c r="E12" s="8">
        <v>93</v>
      </c>
      <c r="F12" s="8">
        <v>61</v>
      </c>
      <c r="G12" s="8"/>
      <c r="H12" s="8"/>
      <c r="I12" s="8"/>
      <c r="J12" s="8"/>
      <c r="K12" s="8"/>
      <c r="L12" s="1"/>
      <c r="M12" s="9">
        <f t="shared" si="2"/>
        <v>154</v>
      </c>
      <c r="N12" s="7">
        <f t="shared" si="3"/>
        <v>154</v>
      </c>
      <c r="O12" s="10">
        <f>SUM(M12/2)</f>
        <v>77</v>
      </c>
      <c r="P12" s="23">
        <f t="shared" si="1"/>
        <v>3.08</v>
      </c>
      <c r="Q12" s="6"/>
      <c r="R12" s="4"/>
    </row>
    <row r="13" spans="1:18" ht="15.75">
      <c r="A13" s="2">
        <v>10</v>
      </c>
      <c r="B13" s="18" t="s">
        <v>27</v>
      </c>
      <c r="C13" s="18" t="s">
        <v>17</v>
      </c>
      <c r="D13" s="36">
        <v>8.1999999999999993</v>
      </c>
      <c r="E13" s="8">
        <v>0</v>
      </c>
      <c r="F13" s="8">
        <v>0</v>
      </c>
      <c r="G13" s="8"/>
      <c r="H13" s="8"/>
      <c r="I13" s="8"/>
      <c r="J13" s="8"/>
      <c r="K13" s="8"/>
      <c r="L13" s="8"/>
      <c r="M13" s="9">
        <f>SUM(E13+F13+G13+H13+I13+J13)</f>
        <v>0</v>
      </c>
      <c r="N13" s="7">
        <f>SUM(E13:K13)</f>
        <v>0</v>
      </c>
      <c r="O13" s="10">
        <f>SUM(M13/1)</f>
        <v>0</v>
      </c>
      <c r="P13" s="16">
        <f>MIN(O13/25)</f>
        <v>0</v>
      </c>
      <c r="Q13" s="5"/>
      <c r="R13" s="4"/>
    </row>
    <row r="14" spans="1:18" ht="15.75">
      <c r="A14" s="2"/>
      <c r="B14" s="57"/>
      <c r="C14" s="58"/>
      <c r="D14" s="36"/>
      <c r="E14" s="8"/>
      <c r="F14" s="8"/>
      <c r="G14" s="8"/>
      <c r="H14" s="8"/>
      <c r="I14" s="8"/>
      <c r="J14" s="8"/>
      <c r="K14" s="8"/>
      <c r="L14" s="1"/>
      <c r="M14" s="9"/>
      <c r="N14" s="7"/>
      <c r="O14" s="10"/>
      <c r="P14" s="59"/>
      <c r="Q14" s="5"/>
      <c r="R14" s="4"/>
    </row>
    <row r="15" spans="1:18">
      <c r="A15" s="2"/>
      <c r="B15" s="21" t="s">
        <v>28</v>
      </c>
      <c r="C15" s="22"/>
      <c r="D15" s="3">
        <v>905.7</v>
      </c>
      <c r="E15" s="12">
        <f>SUM(E4+E7+E6+E5)</f>
        <v>922</v>
      </c>
      <c r="F15" s="12">
        <f>SUM(F4+F5+F7+F6)</f>
        <v>925</v>
      </c>
      <c r="G15" s="12">
        <f>SUM(G4+G6+G5+G8)</f>
        <v>0</v>
      </c>
      <c r="H15" s="12">
        <f>SUM(H4+H5+H6+H8)</f>
        <v>0</v>
      </c>
      <c r="I15" s="12">
        <f>SUM(I4+I5+I6+I8)</f>
        <v>0</v>
      </c>
      <c r="J15" s="12">
        <f>SUM(J4+J5+J6+J7)</f>
        <v>0</v>
      </c>
      <c r="K15" s="12">
        <f>SUM(K4+K5+K6+K7)</f>
        <v>0</v>
      </c>
      <c r="L15" s="11"/>
      <c r="M15" s="9"/>
      <c r="N15" s="15">
        <f>SUM(E15:K15)</f>
        <v>1847</v>
      </c>
      <c r="O15" s="10">
        <f>SUM(N15/8)</f>
        <v>230.875</v>
      </c>
      <c r="P15" s="13">
        <f>MIN(O15/25)</f>
        <v>9.2349999999999994</v>
      </c>
    </row>
    <row r="16" spans="1:18" ht="15.95" thickBot="1"/>
    <row r="17" spans="4:13">
      <c r="D17" s="24" t="s">
        <v>29</v>
      </c>
      <c r="E17" s="25" t="s">
        <v>30</v>
      </c>
      <c r="F17" s="26" t="s">
        <v>31</v>
      </c>
      <c r="G17" s="26" t="s">
        <v>32</v>
      </c>
      <c r="H17" s="26" t="s">
        <v>33</v>
      </c>
      <c r="I17" s="27" t="s">
        <v>34</v>
      </c>
      <c r="J17" s="28" t="s">
        <v>35</v>
      </c>
      <c r="K17" s="27" t="s">
        <v>36</v>
      </c>
      <c r="L17" s="27" t="s">
        <v>37</v>
      </c>
      <c r="M17" s="29" t="s">
        <v>38</v>
      </c>
    </row>
    <row r="18" spans="4:13" ht="24.95" customHeight="1">
      <c r="D18" s="39" t="s">
        <v>39</v>
      </c>
      <c r="E18" s="40" t="s">
        <v>40</v>
      </c>
      <c r="F18" s="51">
        <v>2</v>
      </c>
      <c r="G18" s="51">
        <v>0</v>
      </c>
      <c r="H18" s="51">
        <v>0</v>
      </c>
      <c r="I18" s="51">
        <v>16</v>
      </c>
      <c r="J18" s="51">
        <v>0</v>
      </c>
      <c r="K18" s="51">
        <f t="shared" ref="K18:K23" si="4">I18-J18</f>
        <v>16</v>
      </c>
      <c r="L18" s="40">
        <v>1869</v>
      </c>
      <c r="M18" s="41">
        <v>6</v>
      </c>
    </row>
    <row r="19" spans="4:13">
      <c r="D19" s="47" t="s">
        <v>41</v>
      </c>
      <c r="E19" s="48" t="s">
        <v>42</v>
      </c>
      <c r="F19" s="53">
        <v>2</v>
      </c>
      <c r="G19" s="53">
        <v>0</v>
      </c>
      <c r="H19" s="53">
        <v>0</v>
      </c>
      <c r="I19" s="49">
        <v>19</v>
      </c>
      <c r="J19" s="49">
        <v>0</v>
      </c>
      <c r="K19" s="49">
        <f t="shared" si="4"/>
        <v>19</v>
      </c>
      <c r="L19" s="48">
        <v>1847</v>
      </c>
      <c r="M19" s="50">
        <v>6</v>
      </c>
    </row>
    <row r="20" spans="4:13">
      <c r="D20" s="39" t="s">
        <v>43</v>
      </c>
      <c r="E20" s="40" t="s">
        <v>44</v>
      </c>
      <c r="F20" s="42">
        <v>1</v>
      </c>
      <c r="G20" s="42">
        <v>0</v>
      </c>
      <c r="H20" s="42">
        <v>1</v>
      </c>
      <c r="I20" s="42">
        <v>9</v>
      </c>
      <c r="J20" s="42">
        <v>1</v>
      </c>
      <c r="K20" s="42">
        <f t="shared" si="4"/>
        <v>8</v>
      </c>
      <c r="L20" s="46">
        <v>921</v>
      </c>
      <c r="M20" s="41">
        <f t="shared" ref="M19:M23" si="5">F20*2+G20*1</f>
        <v>2</v>
      </c>
    </row>
    <row r="21" spans="4:13">
      <c r="D21" s="39" t="s">
        <v>45</v>
      </c>
      <c r="E21" s="40" t="s">
        <v>46</v>
      </c>
      <c r="F21" s="51">
        <v>0</v>
      </c>
      <c r="G21" s="51">
        <v>0</v>
      </c>
      <c r="H21" s="51">
        <v>1</v>
      </c>
      <c r="I21" s="51">
        <v>1</v>
      </c>
      <c r="J21" s="51">
        <v>9</v>
      </c>
      <c r="K21" s="42">
        <f t="shared" si="4"/>
        <v>-8</v>
      </c>
      <c r="L21" s="40">
        <v>1821</v>
      </c>
      <c r="M21" s="41">
        <f t="shared" si="5"/>
        <v>0</v>
      </c>
    </row>
    <row r="22" spans="4:13">
      <c r="D22" s="39" t="s">
        <v>47</v>
      </c>
      <c r="E22" s="40" t="s">
        <v>48</v>
      </c>
      <c r="F22" s="42">
        <v>0</v>
      </c>
      <c r="G22" s="42">
        <v>0</v>
      </c>
      <c r="H22" s="42">
        <v>1</v>
      </c>
      <c r="I22" s="42">
        <v>0</v>
      </c>
      <c r="J22" s="42">
        <v>10</v>
      </c>
      <c r="K22" s="42">
        <f t="shared" si="4"/>
        <v>-10</v>
      </c>
      <c r="L22" s="46">
        <v>857</v>
      </c>
      <c r="M22" s="41">
        <f t="shared" si="5"/>
        <v>0</v>
      </c>
    </row>
    <row r="23" spans="4:13" ht="15.95" thickBot="1">
      <c r="D23" s="43" t="s">
        <v>49</v>
      </c>
      <c r="E23" s="44" t="s">
        <v>50</v>
      </c>
      <c r="F23" s="34">
        <v>0</v>
      </c>
      <c r="G23" s="34">
        <v>0</v>
      </c>
      <c r="H23" s="34">
        <v>1</v>
      </c>
      <c r="I23" s="34">
        <v>0</v>
      </c>
      <c r="J23" s="34">
        <v>10</v>
      </c>
      <c r="K23" s="34">
        <f t="shared" si="4"/>
        <v>-10</v>
      </c>
      <c r="L23" s="52">
        <v>817</v>
      </c>
      <c r="M23" s="45">
        <f t="shared" si="5"/>
        <v>0</v>
      </c>
    </row>
  </sheetData>
  <sortState xmlns:xlrd2="http://schemas.microsoft.com/office/spreadsheetml/2017/richdata2" ref="B4:M10">
    <sortCondition descending="1" ref="M4:M10"/>
  </sortState>
  <phoneticPr fontId="1" type="noConversion"/>
  <printOptions horizontalCentered="1"/>
  <pageMargins left="0.75000000000000011" right="0.36000000000000004" top="0.19" bottom="0.19" header="0.12000000000000001" footer="0.12000000000000001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O61" sqref="O61"/>
    </sheetView>
  </sheetViews>
  <sheetFormatPr defaultColWidth="11" defaultRowHeight="15"/>
  <sheetData/>
  <phoneticPr fontId="1" type="noConversion"/>
  <pageMargins left="0.75000000000000011" right="0.75000000000000011" top="0.19" bottom="1.57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 Freriks</dc:creator>
  <cp:keywords/>
  <dc:description/>
  <cp:lastModifiedBy>Tim Freriks</cp:lastModifiedBy>
  <cp:revision/>
  <dcterms:created xsi:type="dcterms:W3CDTF">2014-09-20T16:16:23Z</dcterms:created>
  <dcterms:modified xsi:type="dcterms:W3CDTF">2022-10-17T14:56:17Z</dcterms:modified>
  <cp:category/>
  <cp:contentStatus/>
</cp:coreProperties>
</file>