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Blad1" sheetId="1" r:id="rId1"/>
    <sheet name="Blad2" sheetId="2" r:id="rId2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1" l="1"/>
  <c r="J12" i="1"/>
  <c r="I12" i="1"/>
  <c r="H12" i="1"/>
  <c r="G12" i="1"/>
  <c r="F12" i="1"/>
  <c r="E12" i="1"/>
  <c r="N7" i="1"/>
  <c r="P7" i="1"/>
  <c r="N6" i="1"/>
  <c r="P6" i="1"/>
  <c r="N5" i="1"/>
  <c r="P5" i="1"/>
  <c r="N8" i="1"/>
  <c r="P8" i="1"/>
  <c r="N9" i="1"/>
  <c r="P9" i="1"/>
  <c r="P10" i="1"/>
  <c r="N4" i="1"/>
  <c r="P4" i="1"/>
  <c r="O12" i="1"/>
  <c r="N10" i="1"/>
  <c r="Q12" i="1"/>
  <c r="Q6" i="1"/>
  <c r="O5" i="1"/>
  <c r="O6" i="1"/>
  <c r="O9" i="1"/>
  <c r="O8" i="1"/>
  <c r="O10" i="1"/>
  <c r="O7" i="1"/>
  <c r="Q5" i="1"/>
  <c r="Q8" i="1"/>
  <c r="Q7" i="1"/>
  <c r="Q10" i="1"/>
  <c r="O4" i="1"/>
  <c r="Q9" i="1"/>
  <c r="Q4" i="1"/>
</calcChain>
</file>

<file path=xl/sharedStrings.xml><?xml version="1.0" encoding="utf-8"?>
<sst xmlns="http://schemas.openxmlformats.org/spreadsheetml/2006/main" count="31" uniqueCount="26">
  <si>
    <t>Naam</t>
  </si>
  <si>
    <t>KL.</t>
  </si>
  <si>
    <t>1e indoor</t>
  </si>
  <si>
    <t>2e indoor</t>
  </si>
  <si>
    <t>3e indoor</t>
  </si>
  <si>
    <t>4e indoor</t>
  </si>
  <si>
    <t>5e indoor</t>
  </si>
  <si>
    <t>6e indoor</t>
  </si>
  <si>
    <t>7e indoor</t>
  </si>
  <si>
    <t>8e indoor</t>
  </si>
  <si>
    <t>Totaal 6b.</t>
  </si>
  <si>
    <t>Totaal</t>
  </si>
  <si>
    <t>Gem.</t>
  </si>
  <si>
    <t>Gem. P</t>
  </si>
  <si>
    <t>Tim Freriks</t>
  </si>
  <si>
    <t>R</t>
  </si>
  <si>
    <t>Ruud Creemers</t>
  </si>
  <si>
    <t>Arjen Steijvers</t>
  </si>
  <si>
    <t>Scott Bex</t>
  </si>
  <si>
    <t>Luuk Vorselen</t>
  </si>
  <si>
    <t>T</t>
  </si>
  <si>
    <t>Erik Segers</t>
  </si>
  <si>
    <t>Maurice Giebels</t>
  </si>
  <si>
    <t>Beste 4 schutters</t>
  </si>
  <si>
    <t>Bondscompetitie Indoor 18m 3 pijl</t>
  </si>
  <si>
    <t>Gem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</si>
</sst>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2" fontId="0" fillId="4" borderId="3" xfId="0" applyNumberFormat="1" applyFill="1" applyBorder="1"/>
    <xf numFmtId="164" fontId="0" fillId="2" borderId="9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3" xfId="0" applyFill="1" applyBorder="1"/>
    <xf numFmtId="0" fontId="0" fillId="6" borderId="1" xfId="0" applyFill="1" applyBorder="1"/>
    <xf numFmtId="0" fontId="0" fillId="5" borderId="1" xfId="0" applyFill="1" applyBorder="1"/>
    <xf numFmtId="0" fontId="5" fillId="0" borderId="1" xfId="0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2" fontId="0" fillId="7" borderId="3" xfId="0" applyNumberFormat="1" applyFill="1" applyBorder="1"/>
    <xf numFmtId="0" fontId="0" fillId="0" borderId="1" xfId="0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6" borderId="4" xfId="0" applyFill="1" applyBorder="1"/>
    <xf numFmtId="0" fontId="7" fillId="0" borderId="0" xfId="0" applyFont="1"/>
    <xf numFmtId="0" fontId="6" fillId="0" borderId="2" xfId="0" applyFont="1" applyBorder="1"/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5" fillId="3" borderId="3" xfId="0" applyNumberFormat="1" applyFont="1" applyFill="1" applyBorder="1"/>
    <xf numFmtId="2" fontId="0" fillId="3" borderId="3" xfId="0" applyNumberFormat="1" applyFill="1" applyBorder="1"/>
    <xf numFmtId="2" fontId="0" fillId="3" borderId="1" xfId="0" applyNumberFormat="1" applyFill="1" applyBorder="1"/>
  </cellXfs>
  <cellStyles count="17">
    <cellStyle name="Gevolgde hyperlink" xfId="10" builtinId="9" hidden="1"/>
    <cellStyle name="Gevolgde hyperlink" xfId="12" builtinId="9" hidden="1"/>
    <cellStyle name="Gevolgde hyperlink" xfId="16" builtinId="9" hidden="1"/>
    <cellStyle name="Gevolgde hyperlink" xfId="14" builtinId="9" hidden="1"/>
    <cellStyle name="Gevolgde hyperlink" xfId="6" builtinId="9" hidden="1"/>
    <cellStyle name="Gevolgde hyperlink" xfId="8" builtinId="9" hidden="1"/>
    <cellStyle name="Gevolgde hyperlink" xfId="4" builtinId="9" hidden="1"/>
    <cellStyle name="Gevolgde hyperlink" xfId="2" builtinId="9" hidden="1"/>
    <cellStyle name="Hyperlink" xfId="13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1D-4AB2-B67E-9C5D4AD6DC18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1D-4AB2-B67E-9C5D4AD6DC18}"/>
            </c:ext>
          </c:extLst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Renee Freriks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9"/>
                <c:pt idx="0" formatCode="0.0">
                  <c:v>238.3</c:v>
                </c:pt>
                <c:pt idx="5">
                  <c:v>232.0</c:v>
                </c:pt>
                <c:pt idx="6">
                  <c:v>216.0</c:v>
                </c:pt>
                <c:pt idx="7">
                  <c:v>210.0</c:v>
                </c:pt>
                <c:pt idx="8">
                  <c:v>224.0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1D-4AB2-B67E-9C5D4AD6DC18}"/>
            </c:ext>
          </c:extLst>
        </c:ser>
        <c:ser>
          <c:idx val="3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01D-4AB2-B67E-9C5D4AD6DC18}"/>
            </c:ext>
          </c:extLst>
        </c:ser>
        <c:ser>
          <c:idx val="4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01D-4AB2-B67E-9C5D4AD6D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2837240"/>
        <c:axId val="-2122834680"/>
      </c:lineChart>
      <c:catAx>
        <c:axId val="-212283724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2834680"/>
        <c:crosses val="autoZero"/>
        <c:auto val="1"/>
        <c:lblAlgn val="ctr"/>
        <c:lblOffset val="100"/>
        <c:noMultiLvlLbl val="0"/>
      </c:catAx>
      <c:valAx>
        <c:axId val="-2122834680"/>
        <c:scaling>
          <c:orientation val="minMax"/>
          <c:max val="260.0"/>
          <c:min val="1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28372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1"/>
          <c:order val="0"/>
          <c:tx>
            <c:strRef>
              <c:f>Blad1!$B$8</c:f>
              <c:strCache>
                <c:ptCount val="1"/>
                <c:pt idx="0">
                  <c:v>Arjen Steijvers</c:v>
                </c:pt>
              </c:strCache>
            </c:strRef>
          </c:tx>
          <c:val>
            <c:numRef>
              <c:f>Blad1!$D$8:$L$8</c:f>
              <c:numCache>
                <c:formatCode>General</c:formatCode>
                <c:ptCount val="9"/>
                <c:pt idx="0" formatCode="0.0">
                  <c:v>273.5</c:v>
                </c:pt>
                <c:pt idx="1">
                  <c:v>257.0</c:v>
                </c:pt>
                <c:pt idx="2">
                  <c:v>256.0</c:v>
                </c:pt>
                <c:pt idx="3">
                  <c:v>267.0</c:v>
                </c:pt>
                <c:pt idx="4">
                  <c:v>256.0</c:v>
                </c:pt>
                <c:pt idx="5">
                  <c:v>249.0</c:v>
                </c:pt>
                <c:pt idx="6">
                  <c:v>233.0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44-46D2-82EC-060C38956EFE}"/>
            </c:ext>
          </c:extLst>
        </c:ser>
        <c:ser>
          <c:idx val="2"/>
          <c:order val="1"/>
          <c:tx>
            <c:strRef>
              <c:f>Blad1!$B$9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Blad1!$D$9:$L$9</c:f>
              <c:numCache>
                <c:formatCode>General</c:formatCode>
                <c:ptCount val="9"/>
                <c:pt idx="0" formatCode="0.0">
                  <c:v>253.0</c:v>
                </c:pt>
                <c:pt idx="1">
                  <c:v>261.0</c:v>
                </c:pt>
                <c:pt idx="2">
                  <c:v>235.0</c:v>
                </c:pt>
                <c:pt idx="3">
                  <c:v>260.0</c:v>
                </c:pt>
                <c:pt idx="4">
                  <c:v>261.0</c:v>
                </c:pt>
                <c:pt idx="5">
                  <c:v>254.0</c:v>
                </c:pt>
                <c:pt idx="6">
                  <c:v>187.0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44-46D2-82EC-060C38956EFE}"/>
            </c:ext>
          </c:extLst>
        </c:ser>
        <c:ser>
          <c:idx val="3"/>
          <c:order val="2"/>
          <c:tx>
            <c:strRef>
              <c:f>Blad1!$B$10</c:f>
              <c:strCache>
                <c:ptCount val="1"/>
                <c:pt idx="0">
                  <c:v>Erik Segers</c:v>
                </c:pt>
              </c:strCache>
            </c:strRef>
          </c:tx>
          <c:val>
            <c:numRef>
              <c:f>Blad1!$D$10:$L$10</c:f>
              <c:numCache>
                <c:formatCode>General</c:formatCode>
                <c:ptCount val="9"/>
                <c:pt idx="0" formatCode="0.0">
                  <c:v>138.2</c:v>
                </c:pt>
                <c:pt idx="1">
                  <c:v>108.0</c:v>
                </c:pt>
                <c:pt idx="2">
                  <c:v>140.0</c:v>
                </c:pt>
                <c:pt idx="3">
                  <c:v>154.0</c:v>
                </c:pt>
                <c:pt idx="4">
                  <c:v>142.0</c:v>
                </c:pt>
                <c:pt idx="5">
                  <c:v>155.0</c:v>
                </c:pt>
                <c:pt idx="6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44-46D2-82EC-060C38956EFE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44-46D2-82EC-060C38956EFE}"/>
            </c:ext>
          </c:extLst>
        </c:ser>
        <c:ser>
          <c:idx val="0"/>
          <c:order val="4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B44-46D2-82EC-060C38956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3495576"/>
        <c:axId val="-2123441928"/>
      </c:lineChart>
      <c:catAx>
        <c:axId val="-212349557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3441928"/>
        <c:crosses val="autoZero"/>
        <c:auto val="1"/>
        <c:lblAlgn val="ctr"/>
        <c:lblOffset val="100"/>
        <c:noMultiLvlLbl val="0"/>
      </c:catAx>
      <c:valAx>
        <c:axId val="-2123441928"/>
        <c:scaling>
          <c:orientation val="minMax"/>
          <c:max val="270.0"/>
          <c:min val="20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23495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Blad1!$B$4</c:f>
              <c:strCache>
                <c:ptCount val="1"/>
                <c:pt idx="0">
                  <c:v>Tim Freriks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2020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Blad1!$D$4:$L$4</c:f>
              <c:numCache>
                <c:formatCode>General</c:formatCode>
                <c:ptCount val="9"/>
                <c:pt idx="0" formatCode="0.0">
                  <c:v>288.7</c:v>
                </c:pt>
                <c:pt idx="1">
                  <c:v>287.0</c:v>
                </c:pt>
                <c:pt idx="2">
                  <c:v>277.0</c:v>
                </c:pt>
                <c:pt idx="3">
                  <c:v>286.0</c:v>
                </c:pt>
                <c:pt idx="4">
                  <c:v>281.0</c:v>
                </c:pt>
                <c:pt idx="5">
                  <c:v>289.0</c:v>
                </c:pt>
                <c:pt idx="6">
                  <c:v>287.0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E2-4C6E-BFE5-668C1E2BC3DE}"/>
            </c:ext>
          </c:extLst>
        </c:ser>
        <c:ser>
          <c:idx val="1"/>
          <c:order val="1"/>
          <c:tx>
            <c:strRef>
              <c:f>Blad1!$B$5</c:f>
              <c:strCache>
                <c:ptCount val="1"/>
                <c:pt idx="0">
                  <c:v>Ruud Creemers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2020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Blad1!$D$5:$L$5</c:f>
              <c:numCache>
                <c:formatCode>General</c:formatCode>
                <c:ptCount val="9"/>
                <c:pt idx="0" formatCode="0.0">
                  <c:v>270.7</c:v>
                </c:pt>
                <c:pt idx="1">
                  <c:v>267.0</c:v>
                </c:pt>
                <c:pt idx="2">
                  <c:v>272.0</c:v>
                </c:pt>
                <c:pt idx="3">
                  <c:v>265.0</c:v>
                </c:pt>
                <c:pt idx="4">
                  <c:v>274.0</c:v>
                </c:pt>
                <c:pt idx="5">
                  <c:v>278.0</c:v>
                </c:pt>
                <c:pt idx="6">
                  <c:v>276.0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E2-4C6E-BFE5-668C1E2BC3DE}"/>
            </c:ext>
          </c:extLst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2020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E2-4C6E-BFE5-668C1E2BC3DE}"/>
            </c:ext>
          </c:extLst>
        </c:ser>
        <c:ser>
          <c:idx val="3"/>
          <c:order val="3"/>
          <c:tx>
            <c:strRef>
              <c:f>Blad1!$B$6</c:f>
              <c:strCache>
                <c:ptCount val="1"/>
                <c:pt idx="0">
                  <c:v>Scott Bex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2020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Blad1!$D$6:$L$6</c:f>
              <c:numCache>
                <c:formatCode>General</c:formatCode>
                <c:ptCount val="9"/>
                <c:pt idx="0" formatCode="0.0">
                  <c:v>267.0</c:v>
                </c:pt>
                <c:pt idx="1">
                  <c:v>273.0</c:v>
                </c:pt>
                <c:pt idx="2">
                  <c:v>270.0</c:v>
                </c:pt>
                <c:pt idx="3">
                  <c:v>0.0</c:v>
                </c:pt>
                <c:pt idx="4">
                  <c:v>0.0</c:v>
                </c:pt>
                <c:pt idx="5">
                  <c:v>268.0</c:v>
                </c:pt>
                <c:pt idx="6">
                  <c:v>269.0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AE2-4C6E-BFE5-668C1E2BC3DE}"/>
            </c:ext>
          </c:extLst>
        </c:ser>
        <c:ser>
          <c:idx val="4"/>
          <c:order val="4"/>
          <c:tx>
            <c:strRef>
              <c:f>Blad1!$B$7</c:f>
              <c:strCache>
                <c:ptCount val="1"/>
                <c:pt idx="0">
                  <c:v>Maurice Giebels</c:v>
                </c:pt>
              </c:strCache>
            </c:strRef>
          </c:tx>
          <c:cat>
            <c:strRef>
              <c:f>Blad1!$D$3:$L$3</c:f>
              <c:strCache>
                <c:ptCount val="9"/>
                <c:pt idx="0">
                  <c:v>Gem 2020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Blad1!$D$7:$L$7</c:f>
              <c:numCache>
                <c:formatCode>General</c:formatCode>
                <c:ptCount val="9"/>
                <c:pt idx="0" formatCode="0.0">
                  <c:v>267.2</c:v>
                </c:pt>
                <c:pt idx="1">
                  <c:v>261.0</c:v>
                </c:pt>
                <c:pt idx="2">
                  <c:v>259.0</c:v>
                </c:pt>
                <c:pt idx="3">
                  <c:v>0.0</c:v>
                </c:pt>
                <c:pt idx="4">
                  <c:v>0.0</c:v>
                </c:pt>
                <c:pt idx="5">
                  <c:v>247.0</c:v>
                </c:pt>
                <c:pt idx="6">
                  <c:v>265.0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AE2-4C6E-BFE5-668C1E2BC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1754872"/>
        <c:axId val="-2131749480"/>
      </c:lineChart>
      <c:catAx>
        <c:axId val="-2131754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31749480"/>
        <c:crosses val="autoZero"/>
        <c:auto val="1"/>
        <c:lblAlgn val="ctr"/>
        <c:lblOffset val="100"/>
        <c:noMultiLvlLbl val="0"/>
      </c:catAx>
      <c:valAx>
        <c:axId val="-2131749480"/>
        <c:scaling>
          <c:orientation val="minMax"/>
          <c:max val="300.0"/>
          <c:min val="25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317548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42871</xdr:colOff>
      <xdr:row>0</xdr:row>
      <xdr:rowOff>808402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1100" y="0"/>
          <a:ext cx="804871" cy="808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39</xdr:row>
      <xdr:rowOff>76200</xdr:rowOff>
    </xdr:from>
    <xdr:to>
      <xdr:col>13</xdr:col>
      <xdr:colOff>12700</xdr:colOff>
      <xdr:row>58</xdr:row>
      <xdr:rowOff>50800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19</xdr:row>
      <xdr:rowOff>0</xdr:rowOff>
    </xdr:from>
    <xdr:to>
      <xdr:col>12</xdr:col>
      <xdr:colOff>825500</xdr:colOff>
      <xdr:row>37</xdr:row>
      <xdr:rowOff>165100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88900</xdr:colOff>
      <xdr:row>0</xdr:row>
      <xdr:rowOff>38100</xdr:rowOff>
    </xdr:from>
    <xdr:to>
      <xdr:col>12</xdr:col>
      <xdr:colOff>825500</xdr:colOff>
      <xdr:row>19</xdr:row>
      <xdr:rowOff>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2"/>
  <sheetViews>
    <sheetView tabSelected="1" workbookViewId="0">
      <selection activeCell="K15" sqref="K15"/>
    </sheetView>
  </sheetViews>
  <sheetFormatPr baseColWidth="10" defaultColWidth="11.1640625" defaultRowHeight="15" x14ac:dyDescent="0"/>
  <cols>
    <col min="1" max="1" width="4.6640625" customWidth="1"/>
    <col min="2" max="2" width="19.83203125" customWidth="1"/>
    <col min="3" max="3" width="4.33203125" customWidth="1"/>
    <col min="4" max="17" width="10" customWidth="1"/>
  </cols>
  <sheetData>
    <row r="1" spans="1:19" ht="64" customHeight="1">
      <c r="A1" s="31" t="s">
        <v>24</v>
      </c>
      <c r="B1" s="31"/>
    </row>
    <row r="3" spans="1:19" ht="16" thickBot="1">
      <c r="A3" s="3"/>
      <c r="B3" s="32" t="s">
        <v>0</v>
      </c>
      <c r="C3" s="32" t="s">
        <v>1</v>
      </c>
      <c r="D3" s="32" t="s">
        <v>25</v>
      </c>
      <c r="E3" s="33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4"/>
      <c r="N3" s="34" t="s">
        <v>10</v>
      </c>
      <c r="O3" s="34" t="s">
        <v>11</v>
      </c>
      <c r="P3" s="34" t="s">
        <v>12</v>
      </c>
      <c r="Q3" s="34" t="s">
        <v>13</v>
      </c>
    </row>
    <row r="4" spans="1:19">
      <c r="A4" s="1">
        <v>1</v>
      </c>
      <c r="B4" s="16" t="s">
        <v>14</v>
      </c>
      <c r="C4" s="14" t="s">
        <v>15</v>
      </c>
      <c r="D4" s="7">
        <v>288.7</v>
      </c>
      <c r="E4" s="19">
        <v>287</v>
      </c>
      <c r="F4" s="19">
        <v>277</v>
      </c>
      <c r="G4" s="19">
        <v>286</v>
      </c>
      <c r="H4" s="19">
        <v>281</v>
      </c>
      <c r="I4" s="19">
        <v>289</v>
      </c>
      <c r="J4" s="19">
        <v>287</v>
      </c>
      <c r="K4" s="19"/>
      <c r="L4" s="19"/>
      <c r="M4" s="10"/>
      <c r="N4" s="2">
        <f>SUM(F4+E4+G4+H4+I4+J4)</f>
        <v>1707</v>
      </c>
      <c r="O4" s="2">
        <f>SUM(E4:L4)</f>
        <v>1707</v>
      </c>
      <c r="P4" s="23">
        <f>MIN(N4/6)</f>
        <v>284.5</v>
      </c>
      <c r="Q4" s="35">
        <f>MIN(P4/30)</f>
        <v>9.4833333333333325</v>
      </c>
      <c r="R4" s="4"/>
      <c r="S4" s="5"/>
    </row>
    <row r="5" spans="1:19">
      <c r="A5" s="1">
        <v>2</v>
      </c>
      <c r="B5" s="17" t="s">
        <v>16</v>
      </c>
      <c r="C5" s="15" t="s">
        <v>15</v>
      </c>
      <c r="D5" s="9">
        <v>270.7</v>
      </c>
      <c r="E5" s="19">
        <v>267</v>
      </c>
      <c r="F5" s="19">
        <v>272</v>
      </c>
      <c r="G5" s="19">
        <v>265</v>
      </c>
      <c r="H5" s="19">
        <v>274</v>
      </c>
      <c r="I5" s="19">
        <v>278</v>
      </c>
      <c r="J5" s="19">
        <v>276</v>
      </c>
      <c r="K5" s="19"/>
      <c r="L5" s="19"/>
      <c r="M5" s="12"/>
      <c r="N5" s="2">
        <f>SUM(F5+E5+G5+H5+I5+J5)</f>
        <v>1632</v>
      </c>
      <c r="O5" s="2">
        <f>SUM(E5:L5)</f>
        <v>1632</v>
      </c>
      <c r="P5" s="23">
        <f>MIN(N5/6)</f>
        <v>272</v>
      </c>
      <c r="Q5" s="36">
        <f>MIN(P5/30)</f>
        <v>9.0666666666666664</v>
      </c>
      <c r="R5" s="4"/>
      <c r="S5" s="5"/>
    </row>
    <row r="6" spans="1:19">
      <c r="A6" s="1">
        <v>3</v>
      </c>
      <c r="B6" s="17" t="s">
        <v>18</v>
      </c>
      <c r="C6" s="15" t="s">
        <v>15</v>
      </c>
      <c r="D6" s="9">
        <v>267</v>
      </c>
      <c r="E6" s="19">
        <v>273</v>
      </c>
      <c r="F6" s="19">
        <v>270</v>
      </c>
      <c r="G6" s="19">
        <v>0</v>
      </c>
      <c r="H6" s="19">
        <v>0</v>
      </c>
      <c r="I6" s="19">
        <v>268</v>
      </c>
      <c r="J6" s="19">
        <v>269</v>
      </c>
      <c r="K6" s="19"/>
      <c r="L6" s="19"/>
      <c r="M6" s="11"/>
      <c r="N6" s="2">
        <f>SUM(F6+E6+G6+H6+I6+J6)</f>
        <v>1080</v>
      </c>
      <c r="O6" s="2">
        <f>SUM(E6:L6)</f>
        <v>1080</v>
      </c>
      <c r="P6" s="23">
        <f>MIN(N6/4)</f>
        <v>270</v>
      </c>
      <c r="Q6" s="35">
        <f>MIN(P6/30)</f>
        <v>9</v>
      </c>
      <c r="R6" s="4"/>
      <c r="S6" s="5"/>
    </row>
    <row r="7" spans="1:19">
      <c r="A7" s="1">
        <v>4</v>
      </c>
      <c r="B7" s="17" t="s">
        <v>22</v>
      </c>
      <c r="C7" s="15" t="s">
        <v>15</v>
      </c>
      <c r="D7" s="9">
        <v>267.2</v>
      </c>
      <c r="E7" s="19">
        <v>261</v>
      </c>
      <c r="F7" s="19">
        <v>259</v>
      </c>
      <c r="G7" s="19">
        <v>0</v>
      </c>
      <c r="H7" s="19">
        <v>0</v>
      </c>
      <c r="I7" s="19">
        <v>247</v>
      </c>
      <c r="J7" s="19">
        <v>265</v>
      </c>
      <c r="K7" s="19"/>
      <c r="L7" s="19"/>
      <c r="M7" s="12"/>
      <c r="N7" s="2">
        <f>SUM(F7+E7+G7+H7+I7+J7)</f>
        <v>1032</v>
      </c>
      <c r="O7" s="2">
        <f>SUM(E7:L7)</f>
        <v>1032</v>
      </c>
      <c r="P7" s="23">
        <f>MIN(N7/4)</f>
        <v>258</v>
      </c>
      <c r="Q7" s="6">
        <f>MIN(P7/30)</f>
        <v>8.6</v>
      </c>
      <c r="R7" s="4"/>
      <c r="S7" s="5"/>
    </row>
    <row r="8" spans="1:19">
      <c r="A8" s="1">
        <v>5</v>
      </c>
      <c r="B8" s="17" t="s">
        <v>17</v>
      </c>
      <c r="C8" s="15" t="s">
        <v>15</v>
      </c>
      <c r="D8" s="8">
        <v>273.5</v>
      </c>
      <c r="E8" s="19">
        <v>257</v>
      </c>
      <c r="F8" s="19">
        <v>256</v>
      </c>
      <c r="G8" s="19">
        <v>267</v>
      </c>
      <c r="H8" s="19">
        <v>256</v>
      </c>
      <c r="I8" s="19">
        <v>249</v>
      </c>
      <c r="J8" s="19">
        <v>233</v>
      </c>
      <c r="K8" s="19"/>
      <c r="L8" s="19"/>
      <c r="M8" s="11"/>
      <c r="N8" s="2">
        <f>SUM(F8+E8+G8+H8+I8+J8)</f>
        <v>1518</v>
      </c>
      <c r="O8" s="2">
        <f>SUM(E8:L8)</f>
        <v>1518</v>
      </c>
      <c r="P8" s="23">
        <f>MIN(N8/6)</f>
        <v>253</v>
      </c>
      <c r="Q8" s="6">
        <f>MIN(P8/30)</f>
        <v>8.4333333333333336</v>
      </c>
      <c r="R8" s="4"/>
      <c r="S8" s="5"/>
    </row>
    <row r="9" spans="1:19">
      <c r="A9" s="1">
        <v>6</v>
      </c>
      <c r="B9" s="17" t="s">
        <v>19</v>
      </c>
      <c r="C9" s="15" t="s">
        <v>15</v>
      </c>
      <c r="D9" s="8">
        <v>253</v>
      </c>
      <c r="E9" s="19">
        <v>261</v>
      </c>
      <c r="F9" s="19">
        <v>235</v>
      </c>
      <c r="G9" s="19">
        <v>260</v>
      </c>
      <c r="H9" s="19">
        <v>261</v>
      </c>
      <c r="I9" s="19">
        <v>254</v>
      </c>
      <c r="J9" s="19">
        <v>187</v>
      </c>
      <c r="K9" s="19"/>
      <c r="L9" s="19"/>
      <c r="M9" s="11"/>
      <c r="N9" s="2">
        <f>SUM(F9+E9+G9+H9+I9+J9)</f>
        <v>1458</v>
      </c>
      <c r="O9" s="2">
        <f>SUM(E9:L9)</f>
        <v>1458</v>
      </c>
      <c r="P9" s="23">
        <f>MIN(N9/6)</f>
        <v>243</v>
      </c>
      <c r="Q9" s="6">
        <f>MIN(P9/30)</f>
        <v>8.1</v>
      </c>
      <c r="R9" s="4"/>
      <c r="S9" s="5"/>
    </row>
    <row r="10" spans="1:19">
      <c r="A10" s="1">
        <v>7</v>
      </c>
      <c r="B10" s="18" t="s">
        <v>21</v>
      </c>
      <c r="C10" s="13" t="s">
        <v>20</v>
      </c>
      <c r="D10" s="8">
        <v>138.19999999999999</v>
      </c>
      <c r="E10" s="19">
        <v>108</v>
      </c>
      <c r="F10" s="19">
        <v>140</v>
      </c>
      <c r="G10" s="19">
        <v>154</v>
      </c>
      <c r="H10" s="19">
        <v>142</v>
      </c>
      <c r="I10" s="19">
        <v>155</v>
      </c>
      <c r="J10" s="19">
        <v>0</v>
      </c>
      <c r="K10" s="19"/>
      <c r="L10" s="19"/>
      <c r="M10" s="12"/>
      <c r="N10" s="2">
        <f t="shared" ref="N4:N10" si="0">SUM(F10+E10+G10+H10+I10+J10)</f>
        <v>699</v>
      </c>
      <c r="O10" s="2">
        <f t="shared" ref="O4:O10" si="1">SUM(E10:L10)</f>
        <v>699</v>
      </c>
      <c r="P10" s="23">
        <f t="shared" ref="P5:P10" si="2">MIN(N10/6)</f>
        <v>116.5</v>
      </c>
      <c r="Q10" s="21">
        <f t="shared" ref="Q4:Q10" si="3">MIN(P10/30)</f>
        <v>3.8833333333333333</v>
      </c>
      <c r="R10" s="4"/>
      <c r="S10" s="5"/>
    </row>
    <row r="11" spans="1:19">
      <c r="A11" s="24"/>
      <c r="B11" s="24"/>
      <c r="C11" s="28"/>
      <c r="D11" s="29"/>
      <c r="E11" s="22"/>
      <c r="F11" s="22"/>
      <c r="G11" s="22"/>
      <c r="H11" s="22"/>
      <c r="I11" s="22"/>
      <c r="J11" s="22"/>
      <c r="K11" s="22"/>
      <c r="L11" s="22"/>
      <c r="M11" s="24"/>
      <c r="N11" s="24"/>
      <c r="O11" s="24"/>
      <c r="P11" s="24"/>
      <c r="Q11" s="24"/>
    </row>
    <row r="12" spans="1:19">
      <c r="A12" s="24"/>
      <c r="B12" s="17" t="s">
        <v>23</v>
      </c>
      <c r="C12" s="30"/>
      <c r="D12" s="20"/>
      <c r="E12" s="19">
        <f>SUM(E4++E6+E7+E5)</f>
        <v>1088</v>
      </c>
      <c r="F12" s="19">
        <f>SUM(F4+F7+F6+F5)</f>
        <v>1078</v>
      </c>
      <c r="G12" s="19">
        <f>SUM(G4+G5+G8+G9)</f>
        <v>1078</v>
      </c>
      <c r="H12" s="19">
        <f>SUM(H4+H5+H8+H9)</f>
        <v>1072</v>
      </c>
      <c r="I12" s="19">
        <f>SUM(I4+I5+I6+I9)</f>
        <v>1089</v>
      </c>
      <c r="J12" s="19">
        <f>SUM(J4+J5+J6+J7)</f>
        <v>1097</v>
      </c>
      <c r="K12" s="19"/>
      <c r="L12" s="19"/>
      <c r="M12" s="24"/>
      <c r="N12" s="26"/>
      <c r="O12" s="25">
        <f>SUM(E12:L12)</f>
        <v>6502</v>
      </c>
      <c r="P12" s="27">
        <f>SUM(O12/6)</f>
        <v>1083.6666666666667</v>
      </c>
      <c r="Q12" s="37">
        <f>MIN(P12/120)</f>
        <v>9.0305555555555568</v>
      </c>
    </row>
  </sheetData>
  <sortState ref="B4:Q9">
    <sortCondition descending="1" ref="Q4"/>
  </sortState>
  <phoneticPr fontId="2" type="noConversion"/>
  <pageMargins left="0.47" right="0.47" top="0.98" bottom="0.98" header="0.51" footer="0.51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N18" sqref="N18"/>
    </sheetView>
  </sheetViews>
  <sheetFormatPr baseColWidth="10" defaultColWidth="11" defaultRowHeight="15" x14ac:dyDescent="0"/>
  <sheetData/>
  <phoneticPr fontId="2" type="noConversion"/>
  <pageMargins left="0.75000000000000011" right="0.75000000000000011" top="0.98" bottom="0.98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 Freriks</dc:creator>
  <cp:keywords/>
  <dc:description/>
  <cp:lastModifiedBy>Tim  Freriks</cp:lastModifiedBy>
  <cp:revision/>
  <cp:lastPrinted>2021-10-19T17:18:31Z</cp:lastPrinted>
  <dcterms:created xsi:type="dcterms:W3CDTF">2014-09-20T16:16:23Z</dcterms:created>
  <dcterms:modified xsi:type="dcterms:W3CDTF">2021-11-09T18:04:10Z</dcterms:modified>
  <cp:category/>
  <cp:contentStatus/>
</cp:coreProperties>
</file>