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Blad1" sheetId="1" r:id="rId1"/>
    <sheet name="Blad2" sheetId="2" r:id="rId2"/>
  </sheets>
  <definedNames>
    <definedName name="_xlnm.Print_Area" localSheetId="0">Blad1!$A$1:$P$25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6" i="1" l="1"/>
  <c r="M24" i="1"/>
  <c r="K24" i="1"/>
  <c r="M23" i="1"/>
  <c r="K23" i="1"/>
  <c r="M22" i="1"/>
  <c r="K22" i="1"/>
  <c r="M21" i="1"/>
  <c r="K21" i="1"/>
  <c r="M20" i="1"/>
  <c r="K20" i="1"/>
  <c r="M19" i="1"/>
  <c r="K19" i="1"/>
  <c r="E16" i="1"/>
  <c r="F16" i="1"/>
  <c r="G16" i="1"/>
  <c r="O13" i="1"/>
  <c r="M7" i="1"/>
  <c r="O7" i="1"/>
  <c r="M9" i="1"/>
  <c r="O9" i="1"/>
  <c r="M8" i="1"/>
  <c r="O8" i="1"/>
  <c r="M10" i="1"/>
  <c r="O10" i="1"/>
  <c r="M11" i="1"/>
  <c r="O11" i="1"/>
  <c r="O12" i="1"/>
  <c r="M6" i="1"/>
  <c r="O6" i="1"/>
  <c r="M4" i="1"/>
  <c r="O4" i="1"/>
  <c r="M16" i="1"/>
  <c r="M12" i="1"/>
  <c r="N4" i="1"/>
  <c r="M14" i="1"/>
  <c r="O14" i="1"/>
  <c r="M5" i="1"/>
  <c r="O5" i="1"/>
  <c r="M13" i="1"/>
  <c r="P16" i="1"/>
  <c r="P8" i="1"/>
  <c r="N8" i="1"/>
  <c r="P6" i="1"/>
  <c r="N6" i="1"/>
  <c r="P9" i="1"/>
  <c r="N9" i="1"/>
  <c r="P5" i="1"/>
  <c r="N5" i="1"/>
  <c r="P14" i="1"/>
  <c r="N14" i="1"/>
  <c r="P12" i="1"/>
  <c r="N10" i="1"/>
  <c r="P10" i="1"/>
  <c r="N7" i="1"/>
  <c r="N13" i="1"/>
  <c r="P13" i="1"/>
  <c r="P4" i="1"/>
  <c r="N12" i="1"/>
  <c r="N16" i="1"/>
  <c r="P11" i="1"/>
  <c r="N11" i="1"/>
  <c r="P7" i="1"/>
</calcChain>
</file>

<file path=xl/sharedStrings.xml><?xml version="1.0" encoding="utf-8"?>
<sst xmlns="http://schemas.openxmlformats.org/spreadsheetml/2006/main" count="61" uniqueCount="52">
  <si>
    <t>NR</t>
  </si>
  <si>
    <t>Naam</t>
  </si>
  <si>
    <t>1e BW</t>
  </si>
  <si>
    <t>2e BW</t>
  </si>
  <si>
    <t>3e BW</t>
  </si>
  <si>
    <t>4e BW</t>
  </si>
  <si>
    <t>5e BW</t>
  </si>
  <si>
    <t>6e BW</t>
  </si>
  <si>
    <t>7e BW</t>
  </si>
  <si>
    <t>Totaal 6b.</t>
  </si>
  <si>
    <t>Totaal</t>
  </si>
  <si>
    <t>Gem.</t>
  </si>
  <si>
    <t>P Gem.</t>
  </si>
  <si>
    <t>Tim Freriks</t>
  </si>
  <si>
    <t>Luuk Vorselen</t>
  </si>
  <si>
    <t>Eric Segers</t>
  </si>
  <si>
    <t>Leo Saes</t>
  </si>
  <si>
    <t>Ruud Creemers</t>
  </si>
  <si>
    <t>KL</t>
  </si>
  <si>
    <t>R</t>
  </si>
  <si>
    <t>T</t>
  </si>
  <si>
    <t>Ton Korten</t>
  </si>
  <si>
    <t>Joost Gijsen</t>
  </si>
  <si>
    <t>Club</t>
  </si>
  <si>
    <t>Plaats</t>
  </si>
  <si>
    <t>W</t>
  </si>
  <si>
    <t>D</t>
  </si>
  <si>
    <t>L</t>
  </si>
  <si>
    <t>teamscore</t>
  </si>
  <si>
    <t>Punten</t>
  </si>
  <si>
    <t>Lauwerkrans 1</t>
  </si>
  <si>
    <t>Ell</t>
  </si>
  <si>
    <t>Stramproy</t>
  </si>
  <si>
    <t>Ospel</t>
  </si>
  <si>
    <t>V&amp;S 1</t>
  </si>
  <si>
    <t>Hunsel</t>
  </si>
  <si>
    <t>Budel</t>
  </si>
  <si>
    <t>Set saldo</t>
  </si>
  <si>
    <t>Reinier Vriezema</t>
  </si>
  <si>
    <t>Arjen Steijvers</t>
  </si>
  <si>
    <t>Maurice Giebels</t>
  </si>
  <si>
    <t>Sets voor</t>
  </si>
  <si>
    <t>Sets tegen</t>
  </si>
  <si>
    <t>Bondscompetitie 25m 1 pijl</t>
  </si>
  <si>
    <t>Beste 4 Scores</t>
  </si>
  <si>
    <t>Gem 2020</t>
  </si>
  <si>
    <t>Roggel</t>
  </si>
  <si>
    <t>Ons Genoegen</t>
  </si>
  <si>
    <t>Mitch Dielemans</t>
  </si>
  <si>
    <t xml:space="preserve">St. Hubertus </t>
  </si>
  <si>
    <t xml:space="preserve">Grensjagers </t>
  </si>
  <si>
    <t xml:space="preserve">Wilhelmina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</si>
</sst>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scheme val="minor"/>
    </font>
    <font>
      <sz val="9"/>
      <name val="Calibri"/>
      <scheme val="minor"/>
    </font>
    <font>
      <sz val="18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/>
    <xf numFmtId="164" fontId="0" fillId="0" borderId="6" xfId="0" applyNumberFormat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2" fontId="0" fillId="3" borderId="4" xfId="0" applyNumberFormat="1" applyFill="1" applyBorder="1"/>
    <xf numFmtId="2" fontId="0" fillId="4" borderId="4" xfId="0" applyNumberFormat="1" applyFill="1" applyBorder="1"/>
    <xf numFmtId="0" fontId="0" fillId="0" borderId="2" xfId="0" applyFill="1" applyBorder="1" applyAlignment="1">
      <alignment horizontal="center" vertical="center"/>
    </xf>
    <xf numFmtId="2" fontId="0" fillId="0" borderId="4" xfId="0" applyNumberFormat="1" applyFill="1" applyBorder="1"/>
    <xf numFmtId="0" fontId="0" fillId="5" borderId="1" xfId="0" applyFill="1" applyBorder="1"/>
    <xf numFmtId="0" fontId="0" fillId="5" borderId="5" xfId="0" applyFill="1" applyBorder="1"/>
    <xf numFmtId="0" fontId="0" fillId="0" borderId="7" xfId="0" applyFill="1" applyBorder="1"/>
    <xf numFmtId="0" fontId="0" fillId="6" borderId="5" xfId="0" applyFill="1" applyBorder="1"/>
    <xf numFmtId="2" fontId="3" fillId="3" borderId="4" xfId="0" applyNumberFormat="1" applyFont="1" applyFill="1" applyBorder="1"/>
    <xf numFmtId="0" fontId="3" fillId="0" borderId="4" xfId="0" applyFont="1" applyBorder="1" applyAlignment="1">
      <alignment horizontal="center"/>
    </xf>
    <xf numFmtId="0" fontId="0" fillId="0" borderId="2" xfId="0" applyFill="1" applyBorder="1"/>
    <xf numFmtId="0" fontId="0" fillId="5" borderId="2" xfId="0" applyFill="1" applyBorder="1"/>
    <xf numFmtId="0" fontId="0" fillId="5" borderId="7" xfId="0" applyFill="1" applyBorder="1"/>
    <xf numFmtId="2" fontId="0" fillId="7" borderId="4" xfId="0" applyNumberFormat="1" applyFill="1" applyBorder="1"/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9" fillId="0" borderId="0" xfId="0" applyFont="1"/>
    <xf numFmtId="0" fontId="10" fillId="0" borderId="3" xfId="0" applyFont="1" applyBorder="1" applyAlignment="1">
      <alignment horizontal="right"/>
    </xf>
    <xf numFmtId="0" fontId="10" fillId="0" borderId="3" xfId="0" applyFont="1" applyBorder="1"/>
    <xf numFmtId="0" fontId="1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6" borderId="2" xfId="0" applyFill="1" applyBorder="1"/>
    <xf numFmtId="0" fontId="0" fillId="6" borderId="7" xfId="0" applyFill="1" applyBorder="1"/>
    <xf numFmtId="0" fontId="6" fillId="0" borderId="12" xfId="0" applyFont="1" applyFill="1" applyBorder="1"/>
    <xf numFmtId="0" fontId="6" fillId="0" borderId="2" xfId="0" applyFont="1" applyFill="1" applyBorder="1"/>
    <xf numFmtId="0" fontId="6" fillId="0" borderId="13" xfId="0" applyFont="1" applyFill="1" applyBorder="1"/>
    <xf numFmtId="0" fontId="6" fillId="0" borderId="2" xfId="0" applyFont="1" applyBorder="1" applyAlignment="1">
      <alignment horizontal="center"/>
    </xf>
    <xf numFmtId="0" fontId="6" fillId="0" borderId="14" xfId="0" applyFont="1" applyFill="1" applyBorder="1"/>
    <xf numFmtId="0" fontId="6" fillId="0" borderId="3" xfId="0" applyFont="1" applyFill="1" applyBorder="1"/>
    <xf numFmtId="0" fontId="6" fillId="0" borderId="15" xfId="0" applyFont="1" applyFill="1" applyBorder="1"/>
    <xf numFmtId="0" fontId="6" fillId="0" borderId="2" xfId="0" applyFont="1" applyBorder="1"/>
    <xf numFmtId="0" fontId="6" fillId="8" borderId="12" xfId="0" applyFont="1" applyFill="1" applyBorder="1"/>
    <xf numFmtId="0" fontId="6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13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Border="1"/>
  </cellXfs>
  <cellStyles count="5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Blad1!$B$4</c:f>
              <c:strCache>
                <c:ptCount val="1"/>
                <c:pt idx="0">
                  <c:v>Tim Freriks</c:v>
                </c:pt>
              </c:strCache>
            </c:strRef>
          </c:tx>
          <c:val>
            <c:numRef>
              <c:f>Blad1!$D$4:$K$4</c:f>
              <c:numCache>
                <c:formatCode>General</c:formatCode>
                <c:ptCount val="8"/>
                <c:pt idx="0" formatCode="0.00">
                  <c:v>9.68</c:v>
                </c:pt>
                <c:pt idx="1">
                  <c:v>242.0</c:v>
                </c:pt>
                <c:pt idx="2">
                  <c:v>237.0</c:v>
                </c:pt>
                <c:pt idx="3">
                  <c:v>237.0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6C-4F5A-8E22-55351724D758}"/>
            </c:ext>
          </c:extLst>
        </c:ser>
        <c:ser>
          <c:idx val="1"/>
          <c:order val="1"/>
          <c:tx>
            <c:strRef>
              <c:f>Blad1!$B$5</c:f>
              <c:strCache>
                <c:ptCount val="1"/>
                <c:pt idx="0">
                  <c:v>Mitch Dielemans</c:v>
                </c:pt>
              </c:strCache>
            </c:strRef>
          </c:tx>
          <c:val>
            <c:numRef>
              <c:f>Blad1!$D$5:$K$5</c:f>
              <c:numCache>
                <c:formatCode>General</c:formatCode>
                <c:ptCount val="8"/>
                <c:pt idx="0" formatCode="0.00">
                  <c:v>0.0</c:v>
                </c:pt>
                <c:pt idx="1">
                  <c:v>0.0</c:v>
                </c:pt>
                <c:pt idx="2">
                  <c:v>235.0</c:v>
                </c:pt>
                <c:pt idx="3">
                  <c:v>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6C-4F5A-8E22-55351724D758}"/>
            </c:ext>
          </c:extLst>
        </c:ser>
        <c:ser>
          <c:idx val="2"/>
          <c:order val="2"/>
          <c:tx>
            <c:strRef>
              <c:f>Blad1!$B$6</c:f>
              <c:strCache>
                <c:ptCount val="1"/>
                <c:pt idx="0">
                  <c:v>Ruud Creemers</c:v>
                </c:pt>
              </c:strCache>
            </c:strRef>
          </c:tx>
          <c:val>
            <c:numRef>
              <c:f>Blad1!$D$6:$K$6</c:f>
              <c:numCache>
                <c:formatCode>General</c:formatCode>
                <c:ptCount val="8"/>
                <c:pt idx="0" formatCode="0.00">
                  <c:v>8.88</c:v>
                </c:pt>
                <c:pt idx="1">
                  <c:v>222.0</c:v>
                </c:pt>
                <c:pt idx="2">
                  <c:v>237.0</c:v>
                </c:pt>
                <c:pt idx="3">
                  <c:v>232.0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6C-4F5A-8E22-55351724D758}"/>
            </c:ext>
          </c:extLst>
        </c:ser>
        <c:ser>
          <c:idx val="3"/>
          <c:order val="3"/>
          <c:tx>
            <c:strRef>
              <c:f>Blad1!$B$7</c:f>
              <c:strCache>
                <c:ptCount val="1"/>
                <c:pt idx="0">
                  <c:v>Arjen Steijvers</c:v>
                </c:pt>
              </c:strCache>
            </c:strRef>
          </c:tx>
          <c:val>
            <c:numRef>
              <c:f>Blad1!$D$7:$K$7</c:f>
              <c:numCache>
                <c:formatCode>General</c:formatCode>
                <c:ptCount val="8"/>
                <c:pt idx="0" formatCode="0.00">
                  <c:v>9.24</c:v>
                </c:pt>
                <c:pt idx="1">
                  <c:v>231.0</c:v>
                </c:pt>
                <c:pt idx="2">
                  <c:v>220.0</c:v>
                </c:pt>
                <c:pt idx="3">
                  <c:v>229.0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06C-4F5A-8E22-55351724D758}"/>
            </c:ext>
          </c:extLst>
        </c:ser>
        <c:ser>
          <c:idx val="4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06C-4F5A-8E22-55351724D758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06C-4F5A-8E22-55351724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3622040"/>
        <c:axId val="-2093789112"/>
      </c:lineChart>
      <c:catAx>
        <c:axId val="-209362204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3789112"/>
        <c:crossesAt val="0.0"/>
        <c:auto val="1"/>
        <c:lblAlgn val="ctr"/>
        <c:lblOffset val="100"/>
        <c:noMultiLvlLbl val="0"/>
      </c:catAx>
      <c:valAx>
        <c:axId val="-2093789112"/>
        <c:scaling>
          <c:orientation val="minMax"/>
          <c:max val="250.0"/>
          <c:min val="200.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093622040"/>
        <c:crosses val="autoZero"/>
        <c:crossBetween val="between"/>
        <c:majorUnit val="10.0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43431173073238"/>
          <c:y val="0.0635577804039251"/>
          <c:w val="0.804838368263063"/>
          <c:h val="0.81909681188671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42-4106-957A-D1009CB4585E}"/>
            </c:ext>
          </c:extLst>
        </c:ser>
        <c:ser>
          <c:idx val="1"/>
          <c:order val="1"/>
          <c:tx>
            <c:strRef>
              <c:f>Blad1!$B$14</c:f>
              <c:strCache>
                <c:ptCount val="1"/>
                <c:pt idx="0">
                  <c:v>Joost Gijsen</c:v>
                </c:pt>
              </c:strCache>
            </c:strRef>
          </c:tx>
          <c:val>
            <c:numRef>
              <c:f>Blad1!$D$13:$K$13</c:f>
              <c:numCache>
                <c:formatCode>General</c:formatCode>
                <c:ptCount val="8"/>
                <c:pt idx="0" formatCode="0.00">
                  <c:v>0.0</c:v>
                </c:pt>
                <c:pt idx="1">
                  <c:v>0.0</c:v>
                </c:pt>
                <c:pt idx="2">
                  <c:v>84.0</c:v>
                </c:pt>
                <c:pt idx="3">
                  <c:v>74.0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42-4106-957A-D1009CB4585E}"/>
            </c:ext>
          </c:extLst>
        </c:ser>
        <c:ser>
          <c:idx val="2"/>
          <c:order val="2"/>
          <c:tx>
            <c:strRef>
              <c:f>Blad1!$B$8</c:f>
              <c:strCache>
                <c:ptCount val="1"/>
                <c:pt idx="0">
                  <c:v>Maurice Giebels</c:v>
                </c:pt>
              </c:strCache>
            </c:strRef>
          </c:tx>
          <c:val>
            <c:numRef>
              <c:f>Blad1!$D$8:$K$8</c:f>
              <c:numCache>
                <c:formatCode>General</c:formatCode>
                <c:ptCount val="8"/>
                <c:pt idx="0" formatCode="0.00">
                  <c:v>8.68</c:v>
                </c:pt>
                <c:pt idx="1">
                  <c:v>219.0</c:v>
                </c:pt>
                <c:pt idx="2">
                  <c:v>215.0</c:v>
                </c:pt>
                <c:pt idx="3">
                  <c:v>218.0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42-4106-957A-D1009CB4585E}"/>
            </c:ext>
          </c:extLst>
        </c:ser>
        <c:ser>
          <c:idx val="6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42-4106-957A-D1009CB4585E}"/>
            </c:ext>
          </c:extLst>
        </c:ser>
        <c:ser>
          <c:idx val="11"/>
          <c:order val="4"/>
          <c:tx>
            <c:strRef>
              <c:f>Blad1!$B$9</c:f>
              <c:strCache>
                <c:ptCount val="1"/>
                <c:pt idx="0">
                  <c:v>Luuk Vorselen</c:v>
                </c:pt>
              </c:strCache>
            </c:strRef>
          </c:tx>
          <c:val>
            <c:numRef>
              <c:f>Blad1!$D$9:$K$9</c:f>
              <c:numCache>
                <c:formatCode>General</c:formatCode>
                <c:ptCount val="8"/>
                <c:pt idx="0" formatCode="0.00">
                  <c:v>8.48</c:v>
                </c:pt>
                <c:pt idx="1">
                  <c:v>217.0</c:v>
                </c:pt>
                <c:pt idx="2">
                  <c:v>218.0</c:v>
                </c:pt>
                <c:pt idx="3">
                  <c:v>202.0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42-4106-957A-D1009CB4585E}"/>
            </c:ext>
          </c:extLst>
        </c:ser>
        <c:ser>
          <c:idx val="3"/>
          <c:order val="5"/>
          <c:tx>
            <c:strRef>
              <c:f>Blad1!$B$10</c:f>
              <c:strCache>
                <c:ptCount val="1"/>
                <c:pt idx="0">
                  <c:v>Reinier Vriezema</c:v>
                </c:pt>
              </c:strCache>
            </c:strRef>
          </c:tx>
          <c:val>
            <c:numRef>
              <c:f>Blad1!$D$10:$K$10</c:f>
              <c:numCache>
                <c:formatCode>General</c:formatCode>
                <c:ptCount val="8"/>
                <c:pt idx="0" formatCode="0.00">
                  <c:v>8.32</c:v>
                </c:pt>
                <c:pt idx="1">
                  <c:v>208.0</c:v>
                </c:pt>
                <c:pt idx="2">
                  <c:v>212.0</c:v>
                </c:pt>
                <c:pt idx="3">
                  <c:v>207.0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42-4106-957A-D1009CB45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2940376"/>
        <c:axId val="-2112937272"/>
      </c:lineChart>
      <c:catAx>
        <c:axId val="-2112940376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2937272"/>
        <c:crosses val="autoZero"/>
        <c:auto val="1"/>
        <c:lblAlgn val="ctr"/>
        <c:lblOffset val="100"/>
        <c:noMultiLvlLbl val="0"/>
      </c:catAx>
      <c:valAx>
        <c:axId val="-2112937272"/>
        <c:scaling>
          <c:orientation val="minMax"/>
          <c:max val="230.0"/>
          <c:min val="1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2940376"/>
        <c:crosses val="autoZero"/>
        <c:crossBetween val="between"/>
        <c:majorUnit val="10.0"/>
      </c:valAx>
    </c:plotArea>
    <c:legend>
      <c:legendPos val="r"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AD-43A4-9B0B-66EFD5517F8C}"/>
            </c:ext>
          </c:extLst>
        </c:ser>
        <c:ser>
          <c:idx val="1"/>
          <c:order val="1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AD-43A4-9B0B-66EFD5517F8C}"/>
            </c:ext>
          </c:extLst>
        </c:ser>
        <c:ser>
          <c:idx val="2"/>
          <c:order val="2"/>
          <c:tx>
            <c:strRef>
              <c:f>Blad1!$B$12</c:f>
              <c:strCache>
                <c:ptCount val="1"/>
                <c:pt idx="0">
                  <c:v>Eric Segers</c:v>
                </c:pt>
              </c:strCache>
            </c:strRef>
          </c:tx>
          <c:val>
            <c:numRef>
              <c:f>Blad1!$D$12:$K$12</c:f>
              <c:numCache>
                <c:formatCode>General</c:formatCode>
                <c:ptCount val="8"/>
                <c:pt idx="0" formatCode="0.00">
                  <c:v>5.52</c:v>
                </c:pt>
                <c:pt idx="1">
                  <c:v>138.0</c:v>
                </c:pt>
                <c:pt idx="2">
                  <c:v>129.0</c:v>
                </c:pt>
                <c:pt idx="3">
                  <c:v>164.0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AD-43A4-9B0B-66EFD5517F8C}"/>
            </c:ext>
          </c:extLst>
        </c:ser>
        <c:ser>
          <c:idx val="4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CAD-43A4-9B0B-66EFD5517F8C}"/>
            </c:ext>
          </c:extLst>
        </c:ser>
        <c:ser>
          <c:idx val="3"/>
          <c:order val="4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CAD-43A4-9B0B-66EFD5517F8C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CAD-43A4-9B0B-66EFD5517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2953880"/>
        <c:axId val="2089135592"/>
      </c:lineChart>
      <c:catAx>
        <c:axId val="-21129538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89135592"/>
        <c:crosses val="autoZero"/>
        <c:auto val="1"/>
        <c:lblAlgn val="ctr"/>
        <c:lblOffset val="100"/>
        <c:noMultiLvlLbl val="0"/>
      </c:catAx>
      <c:valAx>
        <c:axId val="2089135592"/>
        <c:scaling>
          <c:orientation val="minMax"/>
          <c:max val="220.0"/>
          <c:min val="14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2953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544366164756"/>
          <c:y val="0.257093570017529"/>
          <c:w val="0.167589538149837"/>
          <c:h val="0.528215686820066"/>
        </c:manualLayout>
      </c:layout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E5C-41A2-879B-6A936A3BF04C}"/>
            </c:ext>
          </c:extLst>
        </c:ser>
        <c:ser>
          <c:idx val="1"/>
          <c:order val="1"/>
          <c:tx>
            <c:strRef>
              <c:f>Blad1!#REF!</c:f>
              <c:strCache>
                <c:ptCount val="1"/>
                <c:pt idx="0">
                  <c:v>#VERW!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5C-41A2-879B-6A936A3BF04C}"/>
            </c:ext>
          </c:extLst>
        </c:ser>
        <c:ser>
          <c:idx val="2"/>
          <c:order val="2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E5C-41A2-879B-6A936A3BF04C}"/>
            </c:ext>
          </c:extLst>
        </c:ser>
        <c:ser>
          <c:idx val="4"/>
          <c:order val="3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E5C-41A2-879B-6A936A3BF04C}"/>
            </c:ext>
          </c:extLst>
        </c:ser>
        <c:ser>
          <c:idx val="3"/>
          <c:order val="4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E5C-41A2-879B-6A936A3BF04C}"/>
            </c:ext>
          </c:extLst>
        </c:ser>
        <c:ser>
          <c:idx val="5"/>
          <c:order val="5"/>
          <c:tx>
            <c:strRef>
              <c:f>Blad1!#REF!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Blad1!#REF!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E5C-41A2-879B-6A936A3B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753336"/>
        <c:axId val="2089497144"/>
      </c:lineChart>
      <c:catAx>
        <c:axId val="2089753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089497144"/>
        <c:crosses val="autoZero"/>
        <c:auto val="1"/>
        <c:lblAlgn val="ctr"/>
        <c:lblOffset val="100"/>
        <c:noMultiLvlLbl val="0"/>
      </c:catAx>
      <c:valAx>
        <c:axId val="2089497144"/>
        <c:scaling>
          <c:orientation val="minMax"/>
          <c:max val="210.0"/>
          <c:min val="15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9753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607634571994"/>
          <c:y val="0.232358587685373"/>
          <c:w val="0.192374821568357"/>
          <c:h val="0.528215686820066"/>
        </c:manualLayout>
      </c:layout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15</xdr:col>
      <xdr:colOff>80971</xdr:colOff>
      <xdr:row>0</xdr:row>
      <xdr:rowOff>808402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7300" y="0"/>
          <a:ext cx="804871" cy="808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50800</xdr:rowOff>
    </xdr:from>
    <xdr:to>
      <xdr:col>13</xdr:col>
      <xdr:colOff>76200</xdr:colOff>
      <xdr:row>19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139700</xdr:colOff>
      <xdr:row>19</xdr:row>
      <xdr:rowOff>114300</xdr:rowOff>
    </xdr:from>
    <xdr:to>
      <xdr:col>13</xdr:col>
      <xdr:colOff>92075</xdr:colOff>
      <xdr:row>38</xdr:row>
      <xdr:rowOff>88900</xdr:rowOff>
    </xdr:to>
    <xdr:graphicFrame macro="">
      <xdr:nvGraphicFramePr>
        <xdr:cNvPr id="3" name="Grafiek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139701</xdr:colOff>
      <xdr:row>40</xdr:row>
      <xdr:rowOff>88900</xdr:rowOff>
    </xdr:from>
    <xdr:to>
      <xdr:col>13</xdr:col>
      <xdr:colOff>101601</xdr:colOff>
      <xdr:row>59</xdr:row>
      <xdr:rowOff>63500</xdr:rowOff>
    </xdr:to>
    <xdr:graphicFrame macro="">
      <xdr:nvGraphicFramePr>
        <xdr:cNvPr id="4" name="Grafiek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127000</xdr:colOff>
      <xdr:row>61</xdr:row>
      <xdr:rowOff>0</xdr:rowOff>
    </xdr:from>
    <xdr:to>
      <xdr:col>13</xdr:col>
      <xdr:colOff>88900</xdr:colOff>
      <xdr:row>79</xdr:row>
      <xdr:rowOff>165100</xdr:rowOff>
    </xdr:to>
    <xdr:graphicFrame macro="">
      <xdr:nvGraphicFramePr>
        <xdr:cNvPr id="5" name="Grafiek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24"/>
  <sheetViews>
    <sheetView tabSelected="1" workbookViewId="0">
      <selection activeCell="O17" sqref="O17"/>
    </sheetView>
  </sheetViews>
  <sheetFormatPr baseColWidth="10" defaultColWidth="11" defaultRowHeight="15" x14ac:dyDescent="0"/>
  <cols>
    <col min="1" max="1" width="4.6640625" customWidth="1"/>
    <col min="2" max="2" width="19.5" customWidth="1"/>
    <col min="3" max="3" width="4.5" customWidth="1"/>
    <col min="4" max="16" width="9.5" customWidth="1"/>
  </cols>
  <sheetData>
    <row r="1" spans="1:18" ht="64" customHeight="1">
      <c r="A1" s="36" t="s">
        <v>43</v>
      </c>
      <c r="B1" s="36"/>
    </row>
    <row r="3" spans="1:18" ht="16" thickBot="1">
      <c r="A3" s="37" t="s">
        <v>0</v>
      </c>
      <c r="B3" s="38" t="s">
        <v>1</v>
      </c>
      <c r="C3" s="38" t="s">
        <v>18</v>
      </c>
      <c r="D3" s="39" t="s">
        <v>45</v>
      </c>
      <c r="E3" s="39" t="s">
        <v>2</v>
      </c>
      <c r="F3" s="39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/>
      <c r="M3" s="39" t="s">
        <v>9</v>
      </c>
      <c r="N3" s="39" t="s">
        <v>10</v>
      </c>
      <c r="O3" s="39" t="s">
        <v>11</v>
      </c>
      <c r="P3" s="39" t="s">
        <v>12</v>
      </c>
    </row>
    <row r="4" spans="1:18">
      <c r="A4" s="2">
        <v>1</v>
      </c>
      <c r="B4" s="18" t="s">
        <v>13</v>
      </c>
      <c r="C4" s="18" t="s">
        <v>19</v>
      </c>
      <c r="D4" s="41">
        <v>9.68</v>
      </c>
      <c r="E4" s="23">
        <v>242</v>
      </c>
      <c r="F4" s="23">
        <v>237</v>
      </c>
      <c r="G4" s="23">
        <v>237</v>
      </c>
      <c r="H4" s="23"/>
      <c r="I4" s="23"/>
      <c r="J4" s="23"/>
      <c r="K4" s="28"/>
      <c r="L4" s="29"/>
      <c r="M4" s="9">
        <f>SUM(E4+F4+G4+H4+J4)+K4+I4</f>
        <v>716</v>
      </c>
      <c r="N4" s="7">
        <f>SUM(E4:K4)</f>
        <v>716</v>
      </c>
      <c r="O4" s="10">
        <f>SUM(M4/3)</f>
        <v>238.66666666666666</v>
      </c>
      <c r="P4" s="22">
        <f>MIN(O4/25)</f>
        <v>9.5466666666666669</v>
      </c>
      <c r="Q4" s="4"/>
      <c r="R4" s="4"/>
    </row>
    <row r="5" spans="1:18">
      <c r="A5" s="2">
        <v>2</v>
      </c>
      <c r="B5" s="19" t="s">
        <v>48</v>
      </c>
      <c r="C5" s="19" t="s">
        <v>19</v>
      </c>
      <c r="D5" s="42">
        <v>0</v>
      </c>
      <c r="E5" s="13">
        <v>0</v>
      </c>
      <c r="F5" s="13">
        <v>235</v>
      </c>
      <c r="G5" s="13">
        <v>0</v>
      </c>
      <c r="H5" s="13"/>
      <c r="I5" s="13"/>
      <c r="J5" s="13"/>
      <c r="K5" s="12"/>
      <c r="L5" s="8"/>
      <c r="M5" s="9">
        <f>SUM(E5+F5+G5+H5+J5)+K5+I5</f>
        <v>235</v>
      </c>
      <c r="N5" s="7">
        <f>SUM(E5:K5)</f>
        <v>235</v>
      </c>
      <c r="O5" s="10">
        <f>SUM(M5/1)</f>
        <v>235</v>
      </c>
      <c r="P5" s="14">
        <f>MIN(O5/25)</f>
        <v>9.4</v>
      </c>
      <c r="Q5" s="5"/>
      <c r="R5" s="4"/>
    </row>
    <row r="6" spans="1:18">
      <c r="A6" s="2">
        <v>3</v>
      </c>
      <c r="B6" s="19" t="s">
        <v>17</v>
      </c>
      <c r="C6" s="19" t="s">
        <v>19</v>
      </c>
      <c r="D6" s="42">
        <v>8.8800000000000008</v>
      </c>
      <c r="E6" s="13">
        <v>222</v>
      </c>
      <c r="F6" s="13">
        <v>237</v>
      </c>
      <c r="G6" s="13">
        <v>232</v>
      </c>
      <c r="H6" s="13"/>
      <c r="I6" s="13"/>
      <c r="J6" s="13"/>
      <c r="K6" s="13"/>
      <c r="L6" s="11"/>
      <c r="M6" s="9">
        <f>SUM(E6+F6+G6+H6+J6)+K6+I6</f>
        <v>691</v>
      </c>
      <c r="N6" s="7">
        <f>SUM(E6:K6)</f>
        <v>691</v>
      </c>
      <c r="O6" s="10">
        <f>SUM(M6/3)</f>
        <v>230.33333333333334</v>
      </c>
      <c r="P6" s="14">
        <f>MIN(O6/25)</f>
        <v>9.2133333333333329</v>
      </c>
      <c r="Q6" s="5"/>
      <c r="R6" s="4"/>
    </row>
    <row r="7" spans="1:18">
      <c r="A7" s="2">
        <v>4</v>
      </c>
      <c r="B7" s="19" t="s">
        <v>39</v>
      </c>
      <c r="C7" s="19" t="s">
        <v>19</v>
      </c>
      <c r="D7" s="42">
        <v>9.24</v>
      </c>
      <c r="E7" s="13">
        <v>231</v>
      </c>
      <c r="F7" s="13">
        <v>220</v>
      </c>
      <c r="G7" s="13">
        <v>229</v>
      </c>
      <c r="H7" s="13"/>
      <c r="I7" s="13"/>
      <c r="J7" s="13"/>
      <c r="K7" s="12"/>
      <c r="L7" s="1"/>
      <c r="M7" s="9">
        <f>SUM(E7+F7+G7+H7+J7)+K7+I7</f>
        <v>680</v>
      </c>
      <c r="N7" s="7">
        <f>SUM(E7:K7)</f>
        <v>680</v>
      </c>
      <c r="O7" s="10">
        <f>SUM(M7/3)</f>
        <v>226.66666666666666</v>
      </c>
      <c r="P7" s="14">
        <f>MIN(O7/25)</f>
        <v>9.0666666666666664</v>
      </c>
      <c r="Q7" s="5"/>
      <c r="R7" s="4"/>
    </row>
    <row r="8" spans="1:18">
      <c r="A8" s="2">
        <v>5</v>
      </c>
      <c r="B8" s="19" t="s">
        <v>40</v>
      </c>
      <c r="C8" s="19" t="s">
        <v>19</v>
      </c>
      <c r="D8" s="42">
        <v>8.68</v>
      </c>
      <c r="E8" s="13">
        <v>219</v>
      </c>
      <c r="F8" s="13">
        <v>215</v>
      </c>
      <c r="G8" s="13">
        <v>218</v>
      </c>
      <c r="H8" s="13"/>
      <c r="I8" s="13"/>
      <c r="J8" s="13"/>
      <c r="K8" s="13"/>
      <c r="L8" s="8"/>
      <c r="M8" s="9">
        <f>SUM(E8+F8+G8+H8+J8)+K8+I8</f>
        <v>652</v>
      </c>
      <c r="N8" s="7">
        <f>SUM(E8:K8)</f>
        <v>652</v>
      </c>
      <c r="O8" s="10">
        <f>SUM(M8/3)</f>
        <v>217.33333333333334</v>
      </c>
      <c r="P8" s="15">
        <f>MIN(O8/25)</f>
        <v>8.6933333333333334</v>
      </c>
      <c r="Q8" s="5"/>
      <c r="R8" s="4"/>
    </row>
    <row r="9" spans="1:18">
      <c r="A9" s="2">
        <v>6</v>
      </c>
      <c r="B9" s="19" t="s">
        <v>14</v>
      </c>
      <c r="C9" s="19" t="s">
        <v>19</v>
      </c>
      <c r="D9" s="42">
        <v>8.48</v>
      </c>
      <c r="E9" s="13">
        <v>217</v>
      </c>
      <c r="F9" s="13">
        <v>218</v>
      </c>
      <c r="G9" s="13">
        <v>202</v>
      </c>
      <c r="H9" s="13"/>
      <c r="I9" s="13"/>
      <c r="J9" s="13"/>
      <c r="K9" s="12"/>
      <c r="L9" s="1"/>
      <c r="M9" s="9">
        <f>SUM(E9+F9+G9+H9+J9)+K9+I9</f>
        <v>637</v>
      </c>
      <c r="N9" s="7">
        <f>SUM(E9:K9)</f>
        <v>637</v>
      </c>
      <c r="O9" s="10">
        <f>SUM(M9/3)</f>
        <v>212.33333333333334</v>
      </c>
      <c r="P9" s="15">
        <f>MIN(O9/25)</f>
        <v>8.4933333333333341</v>
      </c>
      <c r="Q9" s="6"/>
      <c r="R9" s="4"/>
    </row>
    <row r="10" spans="1:18">
      <c r="A10" s="2">
        <v>7</v>
      </c>
      <c r="B10" s="19" t="s">
        <v>38</v>
      </c>
      <c r="C10" s="19" t="s">
        <v>19</v>
      </c>
      <c r="D10" s="42">
        <v>8.32</v>
      </c>
      <c r="E10" s="13">
        <v>208</v>
      </c>
      <c r="F10" s="13">
        <v>212</v>
      </c>
      <c r="G10" s="13">
        <v>207</v>
      </c>
      <c r="H10" s="13"/>
      <c r="I10" s="13"/>
      <c r="J10" s="13"/>
      <c r="K10" s="12"/>
      <c r="L10" s="8"/>
      <c r="M10" s="9">
        <f>SUM(E10+F10+G10+H10+J10)+K10+I10</f>
        <v>627</v>
      </c>
      <c r="N10" s="7">
        <f>SUM(E10:K10)</f>
        <v>627</v>
      </c>
      <c r="O10" s="10">
        <f>SUM(M10/3)</f>
        <v>209</v>
      </c>
      <c r="P10" s="15">
        <f>MIN(O10/25)</f>
        <v>8.36</v>
      </c>
      <c r="Q10" s="6"/>
      <c r="R10" s="4"/>
    </row>
    <row r="11" spans="1:18">
      <c r="A11" s="2">
        <v>8</v>
      </c>
      <c r="B11" s="19" t="s">
        <v>16</v>
      </c>
      <c r="C11" s="19" t="s">
        <v>19</v>
      </c>
      <c r="D11" s="42">
        <v>5.72</v>
      </c>
      <c r="E11" s="13">
        <v>143</v>
      </c>
      <c r="F11" s="13">
        <v>162</v>
      </c>
      <c r="G11" s="13">
        <v>148</v>
      </c>
      <c r="H11" s="13"/>
      <c r="I11" s="13"/>
      <c r="J11" s="13"/>
      <c r="K11" s="12"/>
      <c r="L11" s="1"/>
      <c r="M11" s="9">
        <f>SUM(E11+F11+G11+H11+J11)+K11+I11</f>
        <v>453</v>
      </c>
      <c r="N11" s="7">
        <f>SUM(E11:K11)</f>
        <v>453</v>
      </c>
      <c r="O11" s="10">
        <f>SUM(M11/3)</f>
        <v>151</v>
      </c>
      <c r="P11" s="27">
        <f>MIN(O11/25)</f>
        <v>6.04</v>
      </c>
    </row>
    <row r="12" spans="1:18">
      <c r="A12" s="2">
        <v>9</v>
      </c>
      <c r="B12" s="21" t="s">
        <v>15</v>
      </c>
      <c r="C12" s="21" t="s">
        <v>20</v>
      </c>
      <c r="D12" s="42">
        <v>5.52</v>
      </c>
      <c r="E12" s="13">
        <v>138</v>
      </c>
      <c r="F12" s="13">
        <v>129</v>
      </c>
      <c r="G12" s="13">
        <v>164</v>
      </c>
      <c r="H12" s="13"/>
      <c r="I12" s="13"/>
      <c r="J12" s="13"/>
      <c r="K12" s="12"/>
      <c r="L12" s="8"/>
      <c r="M12" s="9">
        <f t="shared" ref="M4:M14" si="0">SUM(E12+F12+G12+H12+J12)+K12+I12</f>
        <v>431</v>
      </c>
      <c r="N12" s="7">
        <f t="shared" ref="N4:N14" si="1">SUM(E12:K12)</f>
        <v>431</v>
      </c>
      <c r="O12" s="10">
        <f t="shared" ref="O7:O12" si="2">SUM(M12/3)</f>
        <v>143.66666666666666</v>
      </c>
      <c r="P12" s="27">
        <f t="shared" ref="P4:P14" si="3">MIN(O12/25)</f>
        <v>5.7466666666666661</v>
      </c>
      <c r="Q12" s="6"/>
      <c r="R12" s="4"/>
    </row>
    <row r="13" spans="1:18">
      <c r="A13" s="2">
        <v>10</v>
      </c>
      <c r="B13" s="43" t="s">
        <v>21</v>
      </c>
      <c r="C13" s="44" t="s">
        <v>20</v>
      </c>
      <c r="D13" s="42">
        <v>0</v>
      </c>
      <c r="E13" s="13">
        <v>0</v>
      </c>
      <c r="F13" s="13">
        <v>84</v>
      </c>
      <c r="G13" s="13">
        <v>74</v>
      </c>
      <c r="H13" s="13"/>
      <c r="I13" s="13"/>
      <c r="J13" s="13"/>
      <c r="K13" s="12"/>
      <c r="L13" s="1"/>
      <c r="M13" s="9">
        <f t="shared" si="0"/>
        <v>158</v>
      </c>
      <c r="N13" s="7">
        <f t="shared" si="1"/>
        <v>158</v>
      </c>
      <c r="O13" s="10">
        <f>SUM(M13/2)</f>
        <v>79</v>
      </c>
      <c r="P13" s="27">
        <f t="shared" si="3"/>
        <v>3.16</v>
      </c>
      <c r="Q13" s="5"/>
      <c r="R13" s="4"/>
    </row>
    <row r="14" spans="1:18">
      <c r="A14" s="2">
        <v>11</v>
      </c>
      <c r="B14" s="19" t="s">
        <v>22</v>
      </c>
      <c r="C14" s="19" t="s">
        <v>19</v>
      </c>
      <c r="D14" s="42">
        <v>0</v>
      </c>
      <c r="E14" s="13">
        <v>0</v>
      </c>
      <c r="F14" s="13">
        <v>0</v>
      </c>
      <c r="G14" s="13">
        <v>0</v>
      </c>
      <c r="H14" s="13"/>
      <c r="I14" s="13"/>
      <c r="J14" s="13"/>
      <c r="K14" s="12"/>
      <c r="L14" s="8"/>
      <c r="M14" s="9">
        <f t="shared" si="0"/>
        <v>0</v>
      </c>
      <c r="N14" s="7">
        <f t="shared" si="1"/>
        <v>0</v>
      </c>
      <c r="O14" s="10">
        <f>SUM(M14/1)</f>
        <v>0</v>
      </c>
      <c r="P14" s="17">
        <f t="shared" si="3"/>
        <v>0</v>
      </c>
    </row>
    <row r="15" spans="1:18">
      <c r="A15" s="2"/>
      <c r="B15" s="24"/>
      <c r="C15" s="20"/>
      <c r="D15" s="3"/>
      <c r="E15" s="13"/>
      <c r="F15" s="13"/>
      <c r="G15" s="13"/>
      <c r="H15" s="13"/>
      <c r="I15" s="13"/>
      <c r="J15" s="13"/>
      <c r="K15" s="12"/>
      <c r="L15" s="1"/>
      <c r="M15" s="9"/>
      <c r="N15" s="7"/>
      <c r="O15" s="10"/>
      <c r="P15" s="17"/>
    </row>
    <row r="16" spans="1:18">
      <c r="A16" s="2"/>
      <c r="B16" s="25" t="s">
        <v>44</v>
      </c>
      <c r="C16" s="26"/>
      <c r="D16" s="3"/>
      <c r="E16" s="13">
        <f>SUM(E4+E8+E6+E7)</f>
        <v>914</v>
      </c>
      <c r="F16" s="13">
        <f>SUM(F4+F5+F6+F7)</f>
        <v>929</v>
      </c>
      <c r="G16" s="13">
        <f>SUM(G4+G6+G7+G8)</f>
        <v>916</v>
      </c>
      <c r="H16" s="13"/>
      <c r="I16" s="13"/>
      <c r="J16" s="13"/>
      <c r="K16" s="13"/>
      <c r="L16" s="11"/>
      <c r="M16" s="9">
        <f t="shared" ref="M16" si="4">SUM(E16+F16+G16+H16+J16)+K16+I16</f>
        <v>2759</v>
      </c>
      <c r="N16" s="16">
        <f t="shared" ref="N16" si="5">SUM(E16:K16)</f>
        <v>2759</v>
      </c>
      <c r="O16" s="10">
        <f>SUM(M16/12)</f>
        <v>229.91666666666666</v>
      </c>
      <c r="P16" s="14">
        <f>MIN(O16/25)</f>
        <v>9.1966666666666654</v>
      </c>
    </row>
    <row r="17" spans="4:13" ht="16" thickBot="1"/>
    <row r="18" spans="4:13" ht="25" customHeight="1">
      <c r="D18" s="30" t="s">
        <v>23</v>
      </c>
      <c r="E18" s="31" t="s">
        <v>24</v>
      </c>
      <c r="F18" s="32" t="s">
        <v>25</v>
      </c>
      <c r="G18" s="32" t="s">
        <v>26</v>
      </c>
      <c r="H18" s="32" t="s">
        <v>27</v>
      </c>
      <c r="I18" s="33" t="s">
        <v>41</v>
      </c>
      <c r="J18" s="34" t="s">
        <v>42</v>
      </c>
      <c r="K18" s="33" t="s">
        <v>37</v>
      </c>
      <c r="L18" s="33" t="s">
        <v>28</v>
      </c>
      <c r="M18" s="35" t="s">
        <v>29</v>
      </c>
    </row>
    <row r="19" spans="4:13">
      <c r="D19" s="53" t="s">
        <v>49</v>
      </c>
      <c r="E19" s="54" t="s">
        <v>32</v>
      </c>
      <c r="F19" s="55">
        <v>3</v>
      </c>
      <c r="G19" s="55">
        <v>0</v>
      </c>
      <c r="H19" s="55">
        <v>0</v>
      </c>
      <c r="I19" s="55">
        <v>27</v>
      </c>
      <c r="J19" s="55">
        <v>3</v>
      </c>
      <c r="K19" s="55">
        <f t="shared" ref="K19:K24" si="6">I19-J19</f>
        <v>24</v>
      </c>
      <c r="L19" s="54">
        <v>2707</v>
      </c>
      <c r="M19" s="56">
        <f t="shared" ref="M19:M24" si="7">F19*2+G19*1</f>
        <v>6</v>
      </c>
    </row>
    <row r="20" spans="4:13">
      <c r="D20" s="45" t="s">
        <v>30</v>
      </c>
      <c r="E20" s="46" t="s">
        <v>31</v>
      </c>
      <c r="F20" s="13">
        <v>2</v>
      </c>
      <c r="G20" s="13">
        <v>0</v>
      </c>
      <c r="H20" s="13">
        <v>1</v>
      </c>
      <c r="I20" s="48">
        <v>22</v>
      </c>
      <c r="J20" s="48">
        <v>8</v>
      </c>
      <c r="K20" s="48">
        <f t="shared" si="6"/>
        <v>14</v>
      </c>
      <c r="L20" s="52">
        <v>2718</v>
      </c>
      <c r="M20" s="47">
        <f t="shared" si="7"/>
        <v>4</v>
      </c>
    </row>
    <row r="21" spans="4:13">
      <c r="D21" s="45" t="s">
        <v>47</v>
      </c>
      <c r="E21" s="46" t="s">
        <v>46</v>
      </c>
      <c r="F21" s="48">
        <v>2</v>
      </c>
      <c r="G21" s="48">
        <v>0</v>
      </c>
      <c r="H21" s="48">
        <v>1</v>
      </c>
      <c r="I21" s="48">
        <v>16</v>
      </c>
      <c r="J21" s="48">
        <v>14</v>
      </c>
      <c r="K21" s="48">
        <f t="shared" si="6"/>
        <v>2</v>
      </c>
      <c r="L21" s="52">
        <v>2565</v>
      </c>
      <c r="M21" s="47">
        <f t="shared" si="7"/>
        <v>4</v>
      </c>
    </row>
    <row r="22" spans="4:13">
      <c r="D22" s="45" t="s">
        <v>34</v>
      </c>
      <c r="E22" s="46" t="s">
        <v>35</v>
      </c>
      <c r="F22" s="57">
        <v>1</v>
      </c>
      <c r="G22" s="57">
        <v>0</v>
      </c>
      <c r="H22" s="57">
        <v>2</v>
      </c>
      <c r="I22" s="57">
        <v>12</v>
      </c>
      <c r="J22" s="57">
        <v>18</v>
      </c>
      <c r="K22" s="48">
        <f t="shared" si="6"/>
        <v>-6</v>
      </c>
      <c r="L22" s="46">
        <v>2692</v>
      </c>
      <c r="M22" s="47">
        <f t="shared" si="7"/>
        <v>2</v>
      </c>
    </row>
    <row r="23" spans="4:13">
      <c r="D23" s="45" t="s">
        <v>50</v>
      </c>
      <c r="E23" s="46" t="s">
        <v>36</v>
      </c>
      <c r="F23" s="48">
        <v>1</v>
      </c>
      <c r="G23" s="48">
        <v>0</v>
      </c>
      <c r="H23" s="48">
        <v>2</v>
      </c>
      <c r="I23" s="48">
        <v>7</v>
      </c>
      <c r="J23" s="48">
        <v>23</v>
      </c>
      <c r="K23" s="48">
        <f t="shared" si="6"/>
        <v>-16</v>
      </c>
      <c r="L23" s="52">
        <v>1687</v>
      </c>
      <c r="M23" s="47">
        <f t="shared" si="7"/>
        <v>2</v>
      </c>
    </row>
    <row r="24" spans="4:13" ht="16" thickBot="1">
      <c r="D24" s="49" t="s">
        <v>51</v>
      </c>
      <c r="E24" s="50" t="s">
        <v>33</v>
      </c>
      <c r="F24" s="40">
        <v>0</v>
      </c>
      <c r="G24" s="40">
        <v>0</v>
      </c>
      <c r="H24" s="40">
        <v>3</v>
      </c>
      <c r="I24" s="40">
        <v>6</v>
      </c>
      <c r="J24" s="40">
        <v>24</v>
      </c>
      <c r="K24" s="40">
        <f t="shared" si="6"/>
        <v>-18</v>
      </c>
      <c r="L24" s="58">
        <v>2616</v>
      </c>
      <c r="M24" s="51">
        <f t="shared" si="7"/>
        <v>0</v>
      </c>
    </row>
  </sheetData>
  <sortState ref="B4:P11">
    <sortCondition descending="1" ref="P4"/>
  </sortState>
  <phoneticPr fontId="1" type="noConversion"/>
  <printOptions horizontalCentered="1"/>
  <pageMargins left="0.75000000000000011" right="0.36000000000000004" top="0.19" bottom="0.19" header="0.12000000000000001" footer="0.12000000000000001"/>
  <pageSetup paperSize="9" scale="81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workbookViewId="0">
      <selection activeCell="O61" sqref="O61"/>
    </sheetView>
  </sheetViews>
  <sheetFormatPr baseColWidth="10" defaultColWidth="11" defaultRowHeight="15" x14ac:dyDescent="0"/>
  <sheetData/>
  <phoneticPr fontId="1" type="noConversion"/>
  <pageMargins left="0.75000000000000011" right="0.75000000000000011" top="0.19" bottom="1.57" header="0.51" footer="0.51"/>
  <drawing r:id="rId1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 Freriks</dc:creator>
  <cp:keywords/>
  <dc:description/>
  <cp:lastModifiedBy>Tim  Freriks</cp:lastModifiedBy>
  <cp:revision/>
  <cp:lastPrinted>2021-11-02T18:34:21Z</cp:lastPrinted>
  <dcterms:created xsi:type="dcterms:W3CDTF">2014-09-20T16:16:23Z</dcterms:created>
  <dcterms:modified xsi:type="dcterms:W3CDTF">2021-11-04T17:45:03Z</dcterms:modified>
  <cp:category/>
  <cp:contentStatus/>
</cp:coreProperties>
</file>