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odeName="ThisWorkbook" autoCompressPictures="0"/>
  <bookViews>
    <workbookView xWindow="160" yWindow="0" windowWidth="23040" windowHeight="13140" tabRatio="682" activeTab="1"/>
  </bookViews>
  <sheets>
    <sheet name="scores" sheetId="12" r:id="rId1"/>
    <sheet name="Finale Senioren" sheetId="16" r:id="rId2"/>
    <sheet name="Finale Jeugd" sheetId="18" r:id="rId3"/>
    <sheet name="Finale Hout" sheetId="15" r:id="rId4"/>
    <sheet name="Finale Compound" sheetId="19" r:id="rId5"/>
    <sheet name="FINALE incl kwart" sheetId="9" state="hidden" r:id="rId6"/>
    <sheet name="wachtwoord" sheetId="14" state="hidden" r:id="rId7"/>
    <sheet name="Module1" sheetId="10" state="veryHidden" r:id=""/>
    <sheet name="Module2" sheetId="11" state="veryHidden" r:id=""/>
  </sheets>
  <definedNames>
    <definedName name="_Key1" localSheetId="4" hidden="1">#REF!</definedName>
    <definedName name="_Key1" localSheetId="2" hidden="1">#REF!</definedName>
    <definedName name="_Key1" hidden="1">#REF!</definedName>
    <definedName name="_Order1" hidden="1">255</definedName>
    <definedName name="_Sort" hidden="1">#REF!</definedName>
    <definedName name="_xlnm.Print_Area" localSheetId="5">'FINALE incl kwart'!$A$2:$AA$28</definedName>
    <definedName name="_xlnm.Print_Area" localSheetId="0">scores!$B$4:$I$9</definedName>
    <definedName name="FINALE_ZAT">#REF!</definedName>
    <definedName name="FINALE_ZON">#REF!</definedName>
    <definedName name="PRINT_A">#REF!</definedName>
    <definedName name="PRINT_B">#REF!</definedName>
    <definedName name="PRINT_C">#REF!</definedName>
    <definedName name="PRINT_COMP_A">#REF!</definedName>
    <definedName name="PRINT_COMP_ERE">#REF!</definedName>
    <definedName name="PRINT_D">#REF!</definedName>
    <definedName name="PRINT_D_KLAS">#REF!</definedName>
    <definedName name="PRINT_ERE">#REF!</definedName>
    <definedName name="SORT_A">#REF!</definedName>
    <definedName name="SORT_B">#REF!</definedName>
    <definedName name="SORT_C">#REF!</definedName>
    <definedName name="SORT_COMP_A">#REF!</definedName>
    <definedName name="SORT_COMP_ERE">#REF!</definedName>
    <definedName name="SORT_D">#REF!</definedName>
    <definedName name="SORT_ERE">#REF!</definedName>
    <definedName name="SORTB_A">#REF!</definedName>
    <definedName name="SORTB_B">#REF!</definedName>
    <definedName name="SORTB_C">#REF!</definedName>
    <definedName name="SORTB_COMP_A">#REF!</definedName>
    <definedName name="SORTB_COMP_ERE">#REF!</definedName>
    <definedName name="SORTB_D">#REF!</definedName>
    <definedName name="SORTB_ER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19" l="1"/>
  <c r="J15" i="19"/>
  <c r="P14" i="19"/>
  <c r="J14" i="19"/>
  <c r="J14" i="15"/>
  <c r="J15" i="15"/>
  <c r="J22" i="18"/>
  <c r="J21" i="18"/>
  <c r="X18" i="18"/>
  <c r="R18" i="18"/>
  <c r="X17" i="18"/>
  <c r="J14" i="18"/>
  <c r="R17" i="18"/>
  <c r="J13" i="18"/>
  <c r="J13" i="16"/>
  <c r="J21" i="16"/>
  <c r="R18" i="16"/>
  <c r="J14" i="16"/>
  <c r="R17" i="16"/>
  <c r="P15" i="15"/>
  <c r="P14" i="15"/>
  <c r="X18" i="16"/>
  <c r="X17" i="16"/>
  <c r="J22" i="16"/>
  <c r="B18" i="9"/>
  <c r="D20" i="9"/>
  <c r="D22" i="9"/>
  <c r="W4" i="9"/>
  <c r="B4" i="9"/>
  <c r="O25" i="9"/>
  <c r="O21" i="9"/>
  <c r="O17" i="9"/>
  <c r="O13" i="9"/>
  <c r="I12" i="9"/>
  <c r="I14" i="9"/>
  <c r="I16" i="9"/>
  <c r="I18" i="9"/>
  <c r="I20" i="9"/>
  <c r="I24" i="9"/>
  <c r="I26" i="9"/>
  <c r="I22" i="9"/>
  <c r="W21" i="9"/>
  <c r="W17" i="9"/>
  <c r="B6" i="9"/>
  <c r="K13" i="9"/>
  <c r="M15" i="9"/>
  <c r="S17" i="9"/>
  <c r="U19" i="9"/>
  <c r="B24" i="9"/>
  <c r="B14" i="9"/>
  <c r="D26" i="9"/>
  <c r="D24" i="9"/>
  <c r="K17" i="9"/>
  <c r="B16" i="9"/>
  <c r="K21" i="9"/>
  <c r="D16" i="9"/>
  <c r="K25" i="9"/>
  <c r="M23" i="9"/>
  <c r="S21" i="9"/>
  <c r="B26" i="9"/>
  <c r="B22" i="9"/>
  <c r="D12" i="9"/>
  <c r="D14" i="9"/>
  <c r="B12" i="9"/>
  <c r="D18" i="9"/>
  <c r="B20" i="9"/>
</calcChain>
</file>

<file path=xl/sharedStrings.xml><?xml version="1.0" encoding="utf-8"?>
<sst xmlns="http://schemas.openxmlformats.org/spreadsheetml/2006/main" count="118" uniqueCount="60">
  <si>
    <t>HALVE FINALE</t>
  </si>
  <si>
    <t>FINALE</t>
  </si>
  <si>
    <t>KWART FINALE</t>
  </si>
  <si>
    <t>AABBABBABAAM</t>
  </si>
  <si>
    <t>Shoot-Off</t>
  </si>
  <si>
    <t>Finale</t>
  </si>
  <si>
    <t>1/4 Finale</t>
  </si>
  <si>
    <t>1/2 Finale</t>
  </si>
  <si>
    <t>Goud</t>
  </si>
  <si>
    <t>Ashley stienen</t>
  </si>
  <si>
    <t>Tim Vaes</t>
  </si>
  <si>
    <t>Luuk vorselen</t>
  </si>
  <si>
    <t>Ruud Creemers</t>
  </si>
  <si>
    <t>Marcel Bijl</t>
  </si>
  <si>
    <t>Joost Gijsen</t>
  </si>
  <si>
    <t>Tim Freriks</t>
  </si>
  <si>
    <t>Koningsschieten</t>
  </si>
  <si>
    <t>Klasse: Recurve Senioren</t>
  </si>
  <si>
    <t>Jald-Jetse Deelstra</t>
  </si>
  <si>
    <t>Scott Bex</t>
  </si>
  <si>
    <t>Marlon Camp</t>
  </si>
  <si>
    <t>Harrie Verspagen</t>
  </si>
  <si>
    <t>Sander Bex</t>
  </si>
  <si>
    <t>Yael Smeets</t>
  </si>
  <si>
    <t>Rik Baens</t>
  </si>
  <si>
    <t>Ton Korten</t>
  </si>
  <si>
    <t>Eric Seegers</t>
  </si>
  <si>
    <t>Anne-Brechtje Deelstra</t>
  </si>
  <si>
    <t>Klasse: Hout</t>
  </si>
  <si>
    <t>Maikel Rietjens</t>
  </si>
  <si>
    <t>Alex Laenen</t>
  </si>
  <si>
    <t>Klasse: Compound</t>
  </si>
  <si>
    <t>Koningsschieten 2019</t>
  </si>
  <si>
    <t>Naam</t>
  </si>
  <si>
    <t>Klasse</t>
  </si>
  <si>
    <t>Nr.</t>
  </si>
  <si>
    <t>25p</t>
  </si>
  <si>
    <t>Eind</t>
  </si>
  <si>
    <t>Uitslag</t>
  </si>
  <si>
    <t xml:space="preserve">Senioren </t>
  </si>
  <si>
    <t>Datum: 30 maart 2019</t>
  </si>
  <si>
    <t>Opkomst: 23 schutters</t>
  </si>
  <si>
    <t>Tim vaes</t>
  </si>
  <si>
    <t>Koning</t>
  </si>
  <si>
    <t>kwart</t>
  </si>
  <si>
    <t>Halve</t>
  </si>
  <si>
    <t>Luuk Vorselen</t>
  </si>
  <si>
    <t>Marco Leggieri</t>
  </si>
  <si>
    <t>Ashley Stienen</t>
  </si>
  <si>
    <t>Renee Freriks</t>
  </si>
  <si>
    <t>Jeugd</t>
  </si>
  <si>
    <t>Harrie Verpsagen</t>
  </si>
  <si>
    <t>Klasse: Recurve Jeugd</t>
  </si>
  <si>
    <t>Anne-Brechtje deelstra</t>
  </si>
  <si>
    <t>Koningin</t>
  </si>
  <si>
    <t>Hout</t>
  </si>
  <si>
    <t>Rens Verstegen</t>
  </si>
  <si>
    <t>Ton snellen</t>
  </si>
  <si>
    <t>Compound</t>
  </si>
  <si>
    <t>Kruisboog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</si>
</sst>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Arial"/>
    </font>
    <font>
      <b/>
      <sz val="10"/>
      <name val="Arial"/>
    </font>
    <font>
      <sz val="10"/>
      <name val="Arial"/>
    </font>
    <font>
      <b/>
      <sz val="2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8"/>
      <name val="Arial"/>
      <family val="2"/>
    </font>
    <font>
      <b/>
      <sz val="28"/>
      <name val="Arial"/>
      <family val="2"/>
    </font>
    <font>
      <b/>
      <sz val="22"/>
      <color indexed="8"/>
      <name val="Arial"/>
      <family val="2"/>
    </font>
    <font>
      <b/>
      <sz val="10"/>
      <name val="Arial"/>
    </font>
    <font>
      <sz val="20"/>
      <color indexed="12"/>
      <name val="Arial"/>
      <family val="2"/>
    </font>
    <font>
      <sz val="20"/>
      <name val="Arial"/>
      <family val="2"/>
    </font>
    <font>
      <sz val="8"/>
      <name val="Arial"/>
    </font>
    <font>
      <sz val="10"/>
      <name val="Arial"/>
    </font>
    <font>
      <sz val="14"/>
      <name val="Arial"/>
      <family val="2"/>
    </font>
    <font>
      <u/>
      <sz val="12"/>
      <color theme="10"/>
      <name val="Arial"/>
    </font>
    <font>
      <u/>
      <sz val="12"/>
      <color theme="11"/>
      <name val="Arial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lightGray">
        <fgColor indexed="8"/>
      </patternFill>
    </fill>
  </fills>
  <borders count="3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</borders>
  <cellStyleXfs count="10">
    <xf numFmtId="0" fontId="0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3" fillId="2" borderId="3" xfId="0" applyFont="1" applyFill="1" applyBorder="1" applyProtection="1"/>
    <xf numFmtId="0" fontId="3" fillId="0" borderId="0" xfId="0" applyFont="1" applyProtection="1"/>
    <xf numFmtId="0" fontId="0" fillId="2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0" fillId="0" borderId="6" xfId="0" applyBorder="1"/>
    <xf numFmtId="0" fontId="5" fillId="0" borderId="7" xfId="0" applyFont="1" applyBorder="1" applyAlignment="1">
      <alignment horizontal="left"/>
    </xf>
    <xf numFmtId="0" fontId="3" fillId="0" borderId="0" xfId="0" applyFont="1" applyAlignment="1" applyProtection="1">
      <alignment horizontal="left" vertical="center"/>
    </xf>
    <xf numFmtId="0" fontId="0" fillId="3" borderId="0" xfId="0" applyFill="1" applyBorder="1" applyProtection="1"/>
    <xf numFmtId="0" fontId="4" fillId="0" borderId="0" xfId="0" applyFont="1" applyBorder="1" applyProtection="1"/>
    <xf numFmtId="0" fontId="5" fillId="0" borderId="5" xfId="0" applyFont="1" applyBorder="1" applyAlignment="1" applyProtection="1">
      <alignment horizontal="left"/>
    </xf>
    <xf numFmtId="0" fontId="3" fillId="2" borderId="1" xfId="0" applyFont="1" applyFill="1" applyBorder="1" applyProtection="1"/>
    <xf numFmtId="0" fontId="5" fillId="0" borderId="8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9" fillId="0" borderId="8" xfId="0" applyFont="1" applyBorder="1" applyAlignment="1" applyProtection="1">
      <alignment horizontal="center"/>
      <protection locked="0"/>
    </xf>
    <xf numFmtId="0" fontId="6" fillId="2" borderId="1" xfId="0" applyFont="1" applyFill="1" applyBorder="1" applyProtection="1"/>
    <xf numFmtId="0" fontId="2" fillId="0" borderId="0" xfId="1"/>
    <xf numFmtId="0" fontId="2" fillId="0" borderId="0" xfId="1" applyAlignment="1">
      <alignment horizontal="center"/>
    </xf>
    <xf numFmtId="0" fontId="10" fillId="0" borderId="9" xfId="1" applyFont="1" applyBorder="1" applyAlignment="1">
      <alignment horizontal="center"/>
    </xf>
    <xf numFmtId="0" fontId="2" fillId="0" borderId="9" xfId="1" applyBorder="1" applyAlignment="1">
      <alignment horizontal="center"/>
    </xf>
    <xf numFmtId="0" fontId="10" fillId="0" borderId="0" xfId="1" applyFont="1" applyAlignment="1">
      <alignment horizont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0" fillId="0" borderId="16" xfId="1" applyFont="1" applyBorder="1" applyAlignment="1">
      <alignment horizontal="center"/>
    </xf>
    <xf numFmtId="0" fontId="8" fillId="0" borderId="0" xfId="0" applyFont="1"/>
    <xf numFmtId="0" fontId="0" fillId="0" borderId="0" xfId="0" applyBorder="1"/>
    <xf numFmtId="0" fontId="8" fillId="2" borderId="3" xfId="0" applyFont="1" applyFill="1" applyBorder="1" applyProtection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8" fillId="4" borderId="0" xfId="0" applyFont="1" applyFill="1"/>
    <xf numFmtId="0" fontId="0" fillId="4" borderId="0" xfId="0" applyFill="1" applyAlignment="1" applyProtection="1">
      <alignment horizontal="left" vertical="center"/>
    </xf>
    <xf numFmtId="0" fontId="0" fillId="4" borderId="0" xfId="0" applyFill="1" applyProtection="1"/>
    <xf numFmtId="0" fontId="9" fillId="4" borderId="0" xfId="0" applyFont="1" applyFill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left" vertical="center"/>
    </xf>
    <xf numFmtId="0" fontId="0" fillId="4" borderId="0" xfId="0" applyFill="1" applyBorder="1" applyProtection="1"/>
    <xf numFmtId="0" fontId="3" fillId="4" borderId="0" xfId="0" applyFont="1" applyFill="1" applyAlignment="1" applyProtection="1">
      <alignment horizontal="left" vertical="center"/>
    </xf>
    <xf numFmtId="0" fontId="4" fillId="4" borderId="0" xfId="0" applyFont="1" applyFill="1" applyProtection="1"/>
    <xf numFmtId="0" fontId="7" fillId="4" borderId="0" xfId="0" applyFont="1" applyFill="1" applyAlignment="1">
      <alignment horizontal="left" vertical="center"/>
    </xf>
    <xf numFmtId="0" fontId="4" fillId="4" borderId="0" xfId="0" applyFont="1" applyFill="1" applyBorder="1" applyProtection="1">
      <protection locked="0"/>
    </xf>
    <xf numFmtId="0" fontId="4" fillId="4" borderId="0" xfId="0" applyFont="1" applyFill="1" applyBorder="1" applyProtection="1"/>
    <xf numFmtId="0" fontId="3" fillId="4" borderId="0" xfId="0" applyFont="1" applyFill="1" applyBorder="1" applyProtection="1"/>
    <xf numFmtId="0" fontId="0" fillId="4" borderId="0" xfId="0" applyFill="1" applyBorder="1"/>
    <xf numFmtId="0" fontId="0" fillId="4" borderId="0" xfId="0" applyFill="1" applyBorder="1" applyAlignment="1" applyProtection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0" fillId="4" borderId="17" xfId="0" applyFill="1" applyBorder="1"/>
    <xf numFmtId="0" fontId="5" fillId="4" borderId="0" xfId="0" applyFont="1" applyFill="1" applyBorder="1" applyAlignment="1"/>
    <xf numFmtId="0" fontId="5" fillId="4" borderId="15" xfId="0" applyFont="1" applyFill="1" applyBorder="1" applyAlignment="1"/>
    <xf numFmtId="0" fontId="11" fillId="0" borderId="18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</xf>
    <xf numFmtId="0" fontId="3" fillId="4" borderId="17" xfId="0" applyFont="1" applyFill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center"/>
      <protection locked="0"/>
    </xf>
    <xf numFmtId="0" fontId="0" fillId="4" borderId="22" xfId="0" applyFill="1" applyBorder="1"/>
    <xf numFmtId="0" fontId="0" fillId="4" borderId="23" xfId="0" applyFill="1" applyBorder="1"/>
    <xf numFmtId="0" fontId="3" fillId="4" borderId="22" xfId="0" applyFont="1" applyFill="1" applyBorder="1" applyAlignment="1" applyProtection="1">
      <alignment horizontal="left" vertical="center"/>
    </xf>
    <xf numFmtId="0" fontId="0" fillId="0" borderId="22" xfId="0" applyBorder="1"/>
    <xf numFmtId="0" fontId="4" fillId="4" borderId="22" xfId="0" applyFont="1" applyFill="1" applyBorder="1" applyProtection="1"/>
    <xf numFmtId="0" fontId="6" fillId="4" borderId="0" xfId="0" applyFont="1" applyFill="1"/>
    <xf numFmtId="0" fontId="6" fillId="4" borderId="0" xfId="0" applyFont="1" applyFill="1" applyAlignment="1" applyProtection="1">
      <alignment horizontal="left" vertical="center"/>
    </xf>
    <xf numFmtId="0" fontId="6" fillId="4" borderId="0" xfId="0" applyFont="1" applyFill="1" applyBorder="1"/>
    <xf numFmtId="0" fontId="15" fillId="4" borderId="0" xfId="0" applyFont="1" applyFill="1"/>
    <xf numFmtId="0" fontId="0" fillId="0" borderId="23" xfId="0" applyBorder="1"/>
    <xf numFmtId="0" fontId="5" fillId="4" borderId="22" xfId="0" applyFont="1" applyFill="1" applyBorder="1" applyAlignment="1"/>
    <xf numFmtId="0" fontId="11" fillId="0" borderId="24" xfId="0" applyFont="1" applyBorder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left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7" fillId="4" borderId="0" xfId="0" applyFont="1" applyFill="1" applyAlignment="1" applyProtection="1">
      <alignment horizontal="center" vertical="center"/>
    </xf>
    <xf numFmtId="0" fontId="0" fillId="4" borderId="0" xfId="0" applyFill="1" applyAlignment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5" borderId="27" xfId="0" applyFont="1" applyFill="1" applyBorder="1" applyAlignment="1" applyProtection="1">
      <alignment horizontal="center" vertical="center"/>
      <protection locked="0"/>
    </xf>
    <xf numFmtId="0" fontId="6" fillId="4" borderId="28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0" fontId="6" fillId="4" borderId="30" xfId="0" applyFont="1" applyFill="1" applyBorder="1" applyAlignment="1" applyProtection="1">
      <alignment horizontal="center" vertical="center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15" fontId="3" fillId="2" borderId="1" xfId="0" applyNumberFormat="1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center" vertic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4" fillId="0" borderId="3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0" fillId="0" borderId="12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16" fontId="1" fillId="0" borderId="12" xfId="1" applyNumberFormat="1" applyFont="1" applyBorder="1" applyAlignment="1">
      <alignment horizontal="center"/>
    </xf>
    <xf numFmtId="2" fontId="1" fillId="0" borderId="12" xfId="1" applyNumberFormat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2" fillId="0" borderId="0" xfId="1" applyAlignment="1">
      <alignment horizontal="center"/>
    </xf>
  </cellXfs>
  <cellStyles count="10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al" xfId="0" builtinId="0"/>
    <cellStyle name="Standaard_team model" xfId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 enableFormatConditionsCalculation="0">
    <pageSetUpPr autoPageBreaks="0"/>
  </sheetPr>
  <dimension ref="A1:J82"/>
  <sheetViews>
    <sheetView topLeftCell="A6" zoomScale="125" zoomScaleNormal="125" zoomScalePageLayoutView="125" workbookViewId="0">
      <selection activeCell="C42" sqref="C42"/>
    </sheetView>
  </sheetViews>
  <sheetFormatPr baseColWidth="10" defaultColWidth="7.140625" defaultRowHeight="12" x14ac:dyDescent="0"/>
  <cols>
    <col min="1" max="1" width="6.85546875" style="29" customWidth="1"/>
    <col min="2" max="2" width="4.42578125" style="33" customWidth="1"/>
    <col min="3" max="3" width="22.85546875" style="30" customWidth="1"/>
    <col min="4" max="4" width="16.140625" style="30" customWidth="1"/>
    <col min="5" max="7" width="4.5703125" style="30" customWidth="1"/>
    <col min="8" max="8" width="4.85546875" style="30" customWidth="1"/>
    <col min="9" max="9" width="7.7109375" style="30" customWidth="1"/>
    <col min="10" max="16384" width="7.140625" style="29"/>
  </cols>
  <sheetData>
    <row r="1" spans="1:10" ht="22" thickBot="1">
      <c r="B1" s="96" t="s">
        <v>32</v>
      </c>
      <c r="C1" s="97"/>
      <c r="D1" s="97"/>
      <c r="E1" s="97"/>
      <c r="F1" s="97"/>
      <c r="G1" s="97"/>
      <c r="H1" s="97"/>
      <c r="I1" s="98"/>
      <c r="J1" s="121"/>
    </row>
    <row r="2" spans="1:10" ht="15" customHeight="1">
      <c r="A2" s="121"/>
      <c r="B2" s="112" t="s">
        <v>40</v>
      </c>
      <c r="C2" s="112"/>
      <c r="D2" s="112"/>
      <c r="E2" s="112"/>
      <c r="F2" s="112"/>
      <c r="G2" s="112"/>
      <c r="H2" s="112"/>
      <c r="I2" s="112"/>
      <c r="J2" s="121"/>
    </row>
    <row r="3" spans="1:10" ht="15" customHeight="1">
      <c r="A3" s="121"/>
      <c r="B3" s="113"/>
      <c r="C3" s="113"/>
      <c r="D3" s="113"/>
      <c r="E3" s="113"/>
      <c r="F3" s="113"/>
      <c r="G3" s="113"/>
      <c r="H3" s="113"/>
      <c r="I3" s="113"/>
      <c r="J3" s="121"/>
    </row>
    <row r="4" spans="1:10" ht="22" thickBot="1">
      <c r="A4" s="121"/>
      <c r="B4" s="116" t="s">
        <v>41</v>
      </c>
      <c r="C4" s="114"/>
      <c r="D4" s="115"/>
      <c r="E4" s="115"/>
      <c r="F4" s="115"/>
      <c r="G4" s="115"/>
      <c r="H4" s="115"/>
      <c r="I4" s="115"/>
      <c r="J4" s="121"/>
    </row>
    <row r="5" spans="1:10">
      <c r="A5" s="121"/>
      <c r="B5" s="42"/>
      <c r="C5" s="31"/>
      <c r="D5" s="31"/>
      <c r="E5" s="32"/>
      <c r="F5" s="32"/>
      <c r="G5" s="32"/>
      <c r="H5" s="31"/>
      <c r="I5" s="110" t="s">
        <v>37</v>
      </c>
      <c r="J5" s="121"/>
    </row>
    <row r="6" spans="1:10" ht="13" thickBot="1">
      <c r="A6" s="121"/>
      <c r="B6" s="107" t="s">
        <v>35</v>
      </c>
      <c r="C6" s="108" t="s">
        <v>33</v>
      </c>
      <c r="D6" s="108" t="s">
        <v>34</v>
      </c>
      <c r="E6" s="108" t="s">
        <v>36</v>
      </c>
      <c r="F6" s="117" t="s">
        <v>44</v>
      </c>
      <c r="G6" s="118" t="s">
        <v>45</v>
      </c>
      <c r="H6" s="118" t="s">
        <v>5</v>
      </c>
      <c r="I6" s="109" t="s">
        <v>38</v>
      </c>
      <c r="J6" s="121"/>
    </row>
    <row r="7" spans="1:10" ht="12" customHeight="1">
      <c r="A7" s="121"/>
      <c r="B7" s="120"/>
      <c r="C7" s="120"/>
      <c r="D7" s="120"/>
      <c r="E7" s="120"/>
      <c r="F7" s="120"/>
      <c r="G7" s="120"/>
      <c r="H7" s="120"/>
      <c r="I7" s="120"/>
      <c r="J7" s="121"/>
    </row>
    <row r="8" spans="1:10" ht="12" customHeight="1">
      <c r="A8" s="121"/>
      <c r="B8" s="119"/>
      <c r="C8" s="119"/>
      <c r="D8" s="119"/>
      <c r="E8" s="119"/>
      <c r="F8" s="119"/>
      <c r="G8" s="119"/>
      <c r="H8" s="119"/>
      <c r="I8" s="119"/>
      <c r="J8" s="121"/>
    </row>
    <row r="9" spans="1:10">
      <c r="A9" s="121"/>
      <c r="B9" s="111">
        <v>1</v>
      </c>
      <c r="C9" s="111" t="s">
        <v>12</v>
      </c>
      <c r="D9" s="111" t="s">
        <v>39</v>
      </c>
      <c r="E9" s="111">
        <v>225</v>
      </c>
      <c r="F9" s="111">
        <v>6</v>
      </c>
      <c r="G9" s="111">
        <v>7</v>
      </c>
      <c r="H9" s="111">
        <v>6</v>
      </c>
      <c r="I9" s="111" t="s">
        <v>43</v>
      </c>
      <c r="J9" s="121"/>
    </row>
    <row r="10" spans="1:10">
      <c r="A10" s="121"/>
      <c r="B10" s="30">
        <v>2</v>
      </c>
      <c r="C10" s="30" t="s">
        <v>42</v>
      </c>
      <c r="D10" s="30" t="s">
        <v>39</v>
      </c>
      <c r="E10" s="30">
        <v>227</v>
      </c>
      <c r="F10" s="30">
        <v>6</v>
      </c>
      <c r="G10" s="30">
        <v>6</v>
      </c>
      <c r="H10" s="30">
        <v>5</v>
      </c>
      <c r="J10" s="121"/>
    </row>
    <row r="11" spans="1:10">
      <c r="A11" s="121"/>
      <c r="B11" s="30">
        <v>3</v>
      </c>
      <c r="C11" s="30" t="s">
        <v>15</v>
      </c>
      <c r="D11" s="30" t="s">
        <v>39</v>
      </c>
      <c r="E11" s="30">
        <v>235</v>
      </c>
      <c r="F11" s="30">
        <v>6</v>
      </c>
      <c r="G11" s="30">
        <v>4</v>
      </c>
      <c r="J11" s="121"/>
    </row>
    <row r="12" spans="1:10">
      <c r="A12" s="121"/>
      <c r="B12" s="30">
        <v>4</v>
      </c>
      <c r="C12" s="30" t="s">
        <v>14</v>
      </c>
      <c r="D12" s="30" t="s">
        <v>39</v>
      </c>
      <c r="E12" s="30">
        <v>231</v>
      </c>
      <c r="F12" s="30">
        <v>6</v>
      </c>
      <c r="G12" s="30">
        <v>1</v>
      </c>
      <c r="J12" s="121"/>
    </row>
    <row r="13" spans="1:10">
      <c r="A13" s="121"/>
      <c r="B13" s="30">
        <v>5</v>
      </c>
      <c r="C13" s="30" t="s">
        <v>13</v>
      </c>
      <c r="D13" s="30" t="s">
        <v>39</v>
      </c>
      <c r="E13" s="30">
        <v>215</v>
      </c>
      <c r="F13" s="30">
        <v>4</v>
      </c>
      <c r="J13" s="121"/>
    </row>
    <row r="14" spans="1:10">
      <c r="A14" s="121"/>
      <c r="B14" s="30">
        <v>6</v>
      </c>
      <c r="C14" s="30" t="s">
        <v>46</v>
      </c>
      <c r="D14" s="30" t="s">
        <v>39</v>
      </c>
      <c r="E14" s="30">
        <v>229</v>
      </c>
      <c r="F14" s="30">
        <v>2</v>
      </c>
      <c r="J14" s="121"/>
    </row>
    <row r="15" spans="1:10">
      <c r="A15" s="121"/>
      <c r="B15" s="30">
        <v>7</v>
      </c>
      <c r="C15" s="30" t="s">
        <v>47</v>
      </c>
      <c r="D15" s="30" t="s">
        <v>39</v>
      </c>
      <c r="E15" s="30">
        <v>227</v>
      </c>
      <c r="F15" s="30">
        <v>2</v>
      </c>
      <c r="J15" s="121"/>
    </row>
    <row r="16" spans="1:10">
      <c r="A16" s="121"/>
      <c r="B16" s="30">
        <v>8</v>
      </c>
      <c r="C16" s="30" t="s">
        <v>48</v>
      </c>
      <c r="D16" s="30" t="s">
        <v>39</v>
      </c>
      <c r="E16" s="30">
        <v>206</v>
      </c>
      <c r="F16" s="30">
        <v>0</v>
      </c>
      <c r="J16" s="121"/>
    </row>
    <row r="17" spans="1:10">
      <c r="A17" s="121"/>
      <c r="B17" s="30">
        <v>9</v>
      </c>
      <c r="C17" s="30" t="s">
        <v>49</v>
      </c>
      <c r="D17" s="30" t="s">
        <v>39</v>
      </c>
      <c r="E17" s="30">
        <v>201</v>
      </c>
      <c r="J17" s="121"/>
    </row>
    <row r="18" spans="1:10">
      <c r="A18" s="121"/>
      <c r="B18" s="121"/>
      <c r="C18" s="121"/>
      <c r="D18" s="121"/>
      <c r="E18" s="121"/>
      <c r="F18" s="121"/>
      <c r="G18" s="121"/>
      <c r="H18" s="121"/>
      <c r="I18" s="121"/>
      <c r="J18" s="121"/>
    </row>
    <row r="19" spans="1:10">
      <c r="A19" s="121"/>
      <c r="B19" s="121"/>
      <c r="C19" s="121"/>
      <c r="D19" s="121"/>
      <c r="E19" s="121"/>
      <c r="F19" s="121"/>
      <c r="G19" s="121"/>
      <c r="H19" s="121"/>
      <c r="I19" s="121"/>
      <c r="J19" s="121"/>
    </row>
    <row r="20" spans="1:10">
      <c r="A20" s="121"/>
      <c r="B20" s="111">
        <v>1</v>
      </c>
      <c r="C20" s="111" t="s">
        <v>18</v>
      </c>
      <c r="D20" s="111" t="s">
        <v>50</v>
      </c>
      <c r="E20" s="111">
        <v>236</v>
      </c>
      <c r="F20" s="111"/>
      <c r="G20" s="111">
        <v>6</v>
      </c>
      <c r="H20" s="111">
        <v>6</v>
      </c>
      <c r="I20" s="111" t="s">
        <v>43</v>
      </c>
      <c r="J20" s="121"/>
    </row>
    <row r="21" spans="1:10">
      <c r="A21" s="121"/>
      <c r="B21" s="30">
        <v>2</v>
      </c>
      <c r="C21" s="30" t="s">
        <v>51</v>
      </c>
      <c r="D21" s="30" t="s">
        <v>50</v>
      </c>
      <c r="E21" s="30">
        <v>225</v>
      </c>
      <c r="G21" s="30">
        <v>6</v>
      </c>
      <c r="H21" s="30">
        <v>0</v>
      </c>
      <c r="J21" s="121"/>
    </row>
    <row r="22" spans="1:10">
      <c r="A22" s="121"/>
      <c r="B22" s="30">
        <v>3</v>
      </c>
      <c r="C22" s="30" t="s">
        <v>20</v>
      </c>
      <c r="D22" s="30" t="s">
        <v>50</v>
      </c>
      <c r="E22" s="30">
        <v>225</v>
      </c>
      <c r="G22" s="30">
        <v>4</v>
      </c>
      <c r="J22" s="121"/>
    </row>
    <row r="23" spans="1:10">
      <c r="A23" s="121"/>
      <c r="B23" s="30">
        <v>4</v>
      </c>
      <c r="C23" s="30" t="s">
        <v>23</v>
      </c>
      <c r="D23" s="30" t="s">
        <v>50</v>
      </c>
      <c r="E23" s="30">
        <v>228</v>
      </c>
      <c r="G23" s="30">
        <v>2</v>
      </c>
      <c r="J23" s="121"/>
    </row>
    <row r="24" spans="1:10">
      <c r="A24" s="121"/>
      <c r="B24" s="30">
        <v>5</v>
      </c>
      <c r="C24" s="30" t="s">
        <v>19</v>
      </c>
      <c r="D24" s="30" t="s">
        <v>50</v>
      </c>
      <c r="E24" s="30">
        <v>221</v>
      </c>
      <c r="J24" s="121"/>
    </row>
    <row r="25" spans="1:10">
      <c r="A25" s="121"/>
      <c r="B25" s="30">
        <v>6</v>
      </c>
      <c r="C25" s="30" t="s">
        <v>22</v>
      </c>
      <c r="D25" s="30" t="s">
        <v>50</v>
      </c>
      <c r="E25" s="30">
        <v>205</v>
      </c>
      <c r="J25" s="121"/>
    </row>
    <row r="26" spans="1:10">
      <c r="A26" s="121"/>
      <c r="B26" s="121"/>
      <c r="C26" s="121"/>
      <c r="D26" s="121"/>
      <c r="E26" s="121"/>
      <c r="F26" s="121"/>
      <c r="G26" s="121"/>
      <c r="H26" s="121"/>
      <c r="I26" s="121"/>
      <c r="J26" s="121"/>
    </row>
    <row r="27" spans="1:10">
      <c r="A27" s="121"/>
      <c r="B27" s="121"/>
      <c r="C27" s="121"/>
      <c r="D27" s="121"/>
      <c r="E27" s="121"/>
      <c r="F27" s="121"/>
      <c r="G27" s="121"/>
      <c r="H27" s="121"/>
      <c r="I27" s="121"/>
      <c r="J27" s="121"/>
    </row>
    <row r="28" spans="1:10">
      <c r="A28" s="121"/>
      <c r="B28" s="111">
        <v>1</v>
      </c>
      <c r="C28" s="111" t="s">
        <v>53</v>
      </c>
      <c r="D28" s="111" t="s">
        <v>55</v>
      </c>
      <c r="E28" s="111">
        <v>125</v>
      </c>
      <c r="F28" s="111"/>
      <c r="G28" s="111">
        <v>6</v>
      </c>
      <c r="H28" s="111">
        <v>7</v>
      </c>
      <c r="I28" s="111" t="s">
        <v>54</v>
      </c>
      <c r="J28" s="121"/>
    </row>
    <row r="29" spans="1:10">
      <c r="A29" s="121"/>
      <c r="B29" s="30">
        <v>2</v>
      </c>
      <c r="C29" s="30" t="s">
        <v>25</v>
      </c>
      <c r="D29" s="30" t="s">
        <v>55</v>
      </c>
      <c r="E29" s="30">
        <v>96</v>
      </c>
      <c r="G29" s="30">
        <v>6</v>
      </c>
      <c r="H29" s="30">
        <v>1</v>
      </c>
      <c r="J29" s="121"/>
    </row>
    <row r="30" spans="1:10">
      <c r="A30" s="121"/>
      <c r="B30" s="30">
        <v>3</v>
      </c>
      <c r="C30" s="30" t="s">
        <v>26</v>
      </c>
      <c r="D30" s="30" t="s">
        <v>55</v>
      </c>
      <c r="E30" s="30">
        <v>119</v>
      </c>
      <c r="G30" s="30">
        <v>2</v>
      </c>
      <c r="J30" s="121"/>
    </row>
    <row r="31" spans="1:10">
      <c r="A31" s="121"/>
      <c r="B31" s="30">
        <v>4</v>
      </c>
      <c r="C31" s="30" t="s">
        <v>24</v>
      </c>
      <c r="D31" s="30" t="s">
        <v>55</v>
      </c>
      <c r="E31" s="30">
        <v>146</v>
      </c>
      <c r="G31" s="30">
        <v>0</v>
      </c>
      <c r="J31" s="121"/>
    </row>
    <row r="32" spans="1:10">
      <c r="A32" s="121"/>
      <c r="B32" s="30">
        <v>5</v>
      </c>
      <c r="C32" s="30" t="s">
        <v>56</v>
      </c>
      <c r="D32" s="30" t="s">
        <v>55</v>
      </c>
      <c r="E32" s="30">
        <v>69</v>
      </c>
      <c r="J32" s="121"/>
    </row>
    <row r="33" spans="1:10">
      <c r="A33" s="121"/>
      <c r="B33" s="121"/>
      <c r="C33" s="121"/>
      <c r="D33" s="121"/>
      <c r="E33" s="121"/>
      <c r="F33" s="121"/>
      <c r="G33" s="121"/>
      <c r="H33" s="121"/>
      <c r="I33" s="121"/>
      <c r="J33" s="121"/>
    </row>
    <row r="34" spans="1:10">
      <c r="A34" s="121"/>
      <c r="B34" s="121"/>
      <c r="C34" s="121"/>
      <c r="D34" s="121"/>
      <c r="E34" s="121"/>
      <c r="F34" s="121"/>
      <c r="G34" s="121"/>
      <c r="H34" s="121"/>
      <c r="I34" s="121"/>
      <c r="J34" s="121"/>
    </row>
    <row r="35" spans="1:10">
      <c r="A35" s="121"/>
      <c r="B35" s="111">
        <v>1</v>
      </c>
      <c r="C35" s="111" t="s">
        <v>30</v>
      </c>
      <c r="D35" s="111" t="s">
        <v>58</v>
      </c>
      <c r="E35" s="111">
        <v>226</v>
      </c>
      <c r="F35" s="111"/>
      <c r="G35" s="111"/>
      <c r="H35" s="111">
        <v>6</v>
      </c>
      <c r="I35" s="111" t="s">
        <v>43</v>
      </c>
      <c r="J35" s="121"/>
    </row>
    <row r="36" spans="1:10">
      <c r="A36" s="121"/>
      <c r="B36" s="30">
        <v>2</v>
      </c>
      <c r="C36" s="30" t="s">
        <v>29</v>
      </c>
      <c r="D36" s="30" t="s">
        <v>58</v>
      </c>
      <c r="E36" s="30">
        <v>231</v>
      </c>
      <c r="H36" s="30">
        <v>4</v>
      </c>
      <c r="J36" s="121"/>
    </row>
    <row r="37" spans="1:10">
      <c r="A37" s="121"/>
      <c r="B37" s="30">
        <v>3</v>
      </c>
      <c r="C37" s="30" t="s">
        <v>57</v>
      </c>
      <c r="D37" s="30" t="s">
        <v>59</v>
      </c>
      <c r="E37" s="30">
        <v>196</v>
      </c>
      <c r="J37" s="121"/>
    </row>
    <row r="38" spans="1:10">
      <c r="A38" s="121"/>
      <c r="B38" s="30"/>
      <c r="J38" s="121"/>
    </row>
    <row r="39" spans="1:10">
      <c r="A39" s="121"/>
      <c r="B39" s="30"/>
      <c r="J39" s="121"/>
    </row>
    <row r="40" spans="1:10">
      <c r="B40" s="30"/>
    </row>
    <row r="41" spans="1:10">
      <c r="B41" s="30"/>
    </row>
    <row r="42" spans="1:10">
      <c r="B42" s="30"/>
    </row>
    <row r="43" spans="1:10">
      <c r="B43" s="30"/>
    </row>
    <row r="44" spans="1:10">
      <c r="B44" s="30"/>
    </row>
    <row r="45" spans="1:10">
      <c r="B45" s="30"/>
    </row>
    <row r="46" spans="1:10">
      <c r="B46" s="30"/>
    </row>
    <row r="47" spans="1:10">
      <c r="B47" s="30"/>
    </row>
    <row r="48" spans="1:10">
      <c r="B48" s="30"/>
    </row>
    <row r="49" spans="2:2">
      <c r="B49" s="30"/>
    </row>
    <row r="50" spans="2:2">
      <c r="B50" s="30"/>
    </row>
    <row r="51" spans="2:2">
      <c r="B51" s="30"/>
    </row>
    <row r="52" spans="2:2">
      <c r="B52" s="30"/>
    </row>
    <row r="53" spans="2:2">
      <c r="B53" s="30"/>
    </row>
    <row r="54" spans="2:2">
      <c r="B54" s="30"/>
    </row>
    <row r="55" spans="2:2">
      <c r="B55" s="30"/>
    </row>
    <row r="56" spans="2:2">
      <c r="B56" s="30"/>
    </row>
    <row r="57" spans="2:2">
      <c r="B57" s="30"/>
    </row>
    <row r="58" spans="2:2">
      <c r="B58" s="30"/>
    </row>
    <row r="59" spans="2:2">
      <c r="B59" s="30"/>
    </row>
    <row r="60" spans="2:2">
      <c r="B60" s="30"/>
    </row>
    <row r="61" spans="2:2">
      <c r="B61" s="30"/>
    </row>
    <row r="62" spans="2:2">
      <c r="B62" s="30"/>
    </row>
    <row r="63" spans="2:2">
      <c r="B63" s="30"/>
    </row>
    <row r="64" spans="2:2">
      <c r="B64" s="30"/>
    </row>
    <row r="65" spans="1:2" ht="15">
      <c r="A65"/>
      <c r="B65" s="30"/>
    </row>
    <row r="66" spans="1:2">
      <c r="B66" s="30"/>
    </row>
    <row r="67" spans="1:2">
      <c r="B67" s="30"/>
    </row>
    <row r="68" spans="1:2">
      <c r="B68" s="30"/>
    </row>
    <row r="69" spans="1:2">
      <c r="B69" s="30"/>
    </row>
    <row r="70" spans="1:2">
      <c r="B70" s="30"/>
    </row>
    <row r="71" spans="1:2">
      <c r="B71" s="30"/>
    </row>
    <row r="72" spans="1:2">
      <c r="B72" s="30"/>
    </row>
    <row r="73" spans="1:2">
      <c r="B73" s="30"/>
    </row>
    <row r="74" spans="1:2">
      <c r="B74" s="30"/>
    </row>
    <row r="75" spans="1:2">
      <c r="B75" s="30"/>
    </row>
    <row r="76" spans="1:2">
      <c r="B76" s="30"/>
    </row>
    <row r="77" spans="1:2">
      <c r="B77" s="30"/>
    </row>
    <row r="78" spans="1:2">
      <c r="B78" s="30"/>
    </row>
    <row r="79" spans="1:2">
      <c r="B79" s="30"/>
    </row>
    <row r="80" spans="1:2">
      <c r="B80" s="30"/>
    </row>
    <row r="81" spans="2:2">
      <c r="B81" s="30"/>
    </row>
    <row r="82" spans="2:2">
      <c r="B82" s="30"/>
    </row>
  </sheetData>
  <sheetProtection selectLockedCells="1"/>
  <protectedRanges>
    <protectedRange sqref="C9:G9 D10:D17" name=""/>
  </protectedRanges>
  <dataConsolidate/>
  <mergeCells count="10">
    <mergeCell ref="J1:J39"/>
    <mergeCell ref="B18:I19"/>
    <mergeCell ref="B26:I27"/>
    <mergeCell ref="B7:I8"/>
    <mergeCell ref="B33:I34"/>
    <mergeCell ref="B1:I1"/>
    <mergeCell ref="B2:I3"/>
    <mergeCell ref="B4:C4"/>
    <mergeCell ref="D4:I4"/>
    <mergeCell ref="A2:A39"/>
  </mergeCells>
  <phoneticPr fontId="0" type="noConversion"/>
  <pageMargins left="0.49" right="0.42" top="0.49" bottom="1.38" header="0.5" footer="0.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showGridLines="0" tabSelected="1" zoomScale="70" zoomScaleNormal="70" zoomScalePageLayoutView="70" workbookViewId="0">
      <selection activeCell="B16" sqref="B16"/>
    </sheetView>
  </sheetViews>
  <sheetFormatPr baseColWidth="10" defaultColWidth="9.5703125" defaultRowHeight="15" x14ac:dyDescent="0"/>
  <cols>
    <col min="1" max="1" width="4" style="46" customWidth="1"/>
    <col min="2" max="2" width="35.140625" style="46" customWidth="1"/>
    <col min="3" max="3" width="2" style="46" customWidth="1"/>
    <col min="4" max="4" width="9.7109375" style="46" customWidth="1"/>
    <col min="5" max="5" width="2.85546875" style="46" customWidth="1"/>
    <col min="6" max="6" width="9.85546875" style="46" customWidth="1"/>
    <col min="7" max="7" width="7.42578125" style="46" bestFit="1" customWidth="1"/>
    <col min="8" max="9" width="6.85546875" style="46" customWidth="1"/>
    <col min="10" max="10" width="35.140625" style="46" customWidth="1"/>
    <col min="11" max="11" width="2" style="46" customWidth="1"/>
    <col min="12" max="12" width="9.7109375" style="46" customWidth="1"/>
    <col min="13" max="13" width="2.85546875" style="46" customWidth="1"/>
    <col min="14" max="14" width="9.85546875" style="46" customWidth="1"/>
    <col min="15" max="15" width="7.42578125" style="46" bestFit="1" customWidth="1"/>
    <col min="16" max="16" width="7.85546875" style="46" customWidth="1"/>
    <col min="17" max="17" width="5.85546875" style="46" customWidth="1"/>
    <col min="18" max="18" width="35.140625" style="46" customWidth="1"/>
    <col min="19" max="19" width="2" style="46" customWidth="1"/>
    <col min="20" max="20" width="9.7109375" style="46" customWidth="1"/>
    <col min="21" max="21" width="2.85546875" style="46" customWidth="1"/>
    <col min="22" max="22" width="9.85546875" style="46" customWidth="1"/>
    <col min="23" max="23" width="7.42578125" style="46" bestFit="1" customWidth="1"/>
    <col min="24" max="16384" width="9.5703125" style="46"/>
  </cols>
  <sheetData>
    <row r="1" spans="1:30" ht="16.5" customHeight="1"/>
    <row r="2" spans="1:30" ht="19.5" customHeight="1"/>
    <row r="3" spans="1:30" ht="19.5" customHeight="1"/>
    <row r="4" spans="1:30" ht="40.5" customHeight="1">
      <c r="B4" s="45" t="s">
        <v>16</v>
      </c>
      <c r="C4" s="5"/>
      <c r="D4" s="5"/>
      <c r="E4" s="5"/>
      <c r="F4" s="5"/>
      <c r="G4" s="5"/>
      <c r="H4" s="5"/>
      <c r="I4" s="5"/>
      <c r="J4" s="28"/>
      <c r="K4" s="5"/>
      <c r="L4" s="5"/>
      <c r="M4" s="5"/>
      <c r="N4" s="105">
        <v>43554</v>
      </c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54"/>
      <c r="Z4" s="54"/>
      <c r="AA4" s="60"/>
      <c r="AB4" s="54"/>
      <c r="AC4" s="54"/>
      <c r="AD4" s="54"/>
    </row>
    <row r="5" spans="1:30" ht="21" customHeight="1"/>
    <row r="6" spans="1:30" ht="42" customHeight="1">
      <c r="B6" s="48" t="s">
        <v>17</v>
      </c>
    </row>
    <row r="7" spans="1:30" ht="19.5" customHeight="1"/>
    <row r="8" spans="1:30" ht="16" thickBot="1">
      <c r="W8" s="61"/>
      <c r="X8" s="61"/>
      <c r="Y8" s="61"/>
      <c r="Z8" s="61"/>
      <c r="AA8" s="61"/>
      <c r="AB8" s="61"/>
      <c r="AC8" s="61"/>
      <c r="AD8" s="61"/>
    </row>
    <row r="9" spans="1:30" s="80" customFormat="1" ht="30" customHeight="1" thickTop="1" thickBot="1">
      <c r="B9" s="99" t="s">
        <v>6</v>
      </c>
      <c r="C9" s="100"/>
      <c r="D9" s="100"/>
      <c r="E9" s="100"/>
      <c r="F9" s="100"/>
      <c r="G9" s="101"/>
      <c r="H9" s="81"/>
      <c r="I9" s="81"/>
      <c r="J9" s="99" t="s">
        <v>7</v>
      </c>
      <c r="K9" s="100"/>
      <c r="L9" s="100"/>
      <c r="M9" s="100"/>
      <c r="N9" s="100"/>
      <c r="O9" s="101"/>
      <c r="P9" s="81"/>
      <c r="R9" s="102" t="s">
        <v>5</v>
      </c>
      <c r="S9" s="103"/>
      <c r="T9" s="103"/>
      <c r="U9" s="103"/>
      <c r="V9" s="103"/>
      <c r="W9" s="104"/>
      <c r="X9" s="82"/>
      <c r="Y9" s="82"/>
      <c r="Z9" s="82"/>
      <c r="AA9" s="82"/>
      <c r="AB9" s="82"/>
      <c r="AC9" s="82"/>
      <c r="AD9" s="82"/>
    </row>
    <row r="10" spans="1:30" ht="30" customHeight="1" thickTop="1">
      <c r="B10" s="49"/>
      <c r="C10" s="49"/>
      <c r="D10" s="49"/>
      <c r="E10" s="50"/>
      <c r="F10" s="49"/>
      <c r="G10" s="87" t="s">
        <v>4</v>
      </c>
      <c r="H10" s="49"/>
      <c r="I10" s="49"/>
      <c r="J10" s="49"/>
      <c r="K10" s="49"/>
      <c r="L10" s="49"/>
      <c r="M10" s="49"/>
      <c r="N10" s="49"/>
      <c r="P10" s="49"/>
      <c r="S10" s="49"/>
      <c r="T10" s="49"/>
      <c r="X10" s="61"/>
      <c r="Y10" s="61"/>
      <c r="Z10" s="61"/>
      <c r="AA10" s="61"/>
      <c r="AB10" s="61"/>
      <c r="AC10" s="61"/>
      <c r="AD10" s="61"/>
    </row>
    <row r="11" spans="1:30" ht="30" customHeight="1">
      <c r="A11" s="47">
        <v>1</v>
      </c>
      <c r="B11" s="24" t="s">
        <v>15</v>
      </c>
      <c r="C11" s="25"/>
      <c r="D11" s="88">
        <v>30</v>
      </c>
      <c r="E11" s="9"/>
      <c r="F11" s="34">
        <v>6</v>
      </c>
      <c r="G11" s="38"/>
      <c r="H11" s="55"/>
      <c r="I11" s="55"/>
      <c r="J11" s="49"/>
      <c r="K11" s="25"/>
      <c r="M11" s="49"/>
      <c r="N11" s="49"/>
      <c r="P11" s="49"/>
      <c r="S11" s="25"/>
      <c r="W11" s="61"/>
      <c r="X11" s="61"/>
      <c r="Y11" s="61"/>
      <c r="Z11" s="61"/>
      <c r="AA11" s="61"/>
      <c r="AB11" s="61"/>
      <c r="AC11" s="61"/>
      <c r="AD11" s="61"/>
    </row>
    <row r="12" spans="1:30" ht="30" customHeight="1">
      <c r="A12" s="47">
        <v>8</v>
      </c>
      <c r="B12" s="24" t="s">
        <v>9</v>
      </c>
      <c r="C12" s="25"/>
      <c r="D12" s="88">
        <v>23</v>
      </c>
      <c r="E12" s="9"/>
      <c r="F12" s="34">
        <v>0</v>
      </c>
      <c r="G12" s="38"/>
      <c r="H12" s="72"/>
      <c r="I12" s="77"/>
      <c r="J12" s="57"/>
      <c r="K12" s="25"/>
      <c r="M12" s="49"/>
      <c r="N12" s="58"/>
      <c r="O12" s="87" t="s">
        <v>4</v>
      </c>
      <c r="P12" s="56"/>
      <c r="Q12" s="59"/>
      <c r="S12" s="25"/>
      <c r="X12" s="61"/>
      <c r="Y12" s="61"/>
      <c r="Z12" s="61"/>
      <c r="AA12" s="61"/>
      <c r="AB12" s="61"/>
      <c r="AC12" s="61"/>
      <c r="AD12" s="61"/>
    </row>
    <row r="13" spans="1:30" customFormat="1" ht="30" customHeight="1">
      <c r="D13" s="89"/>
      <c r="I13" s="78"/>
      <c r="J13" s="22" t="str">
        <f>IF(AND(F11&lt;1,F12&lt;1),"",IF(F11+G11&gt;F12+G12,B11,B12))</f>
        <v>Tim Freriks</v>
      </c>
      <c r="L13" s="88">
        <v>45</v>
      </c>
      <c r="M13" s="9"/>
      <c r="N13" s="68">
        <v>4</v>
      </c>
      <c r="O13" s="41"/>
      <c r="T13" s="46"/>
    </row>
    <row r="14" spans="1:30" ht="30" customHeight="1">
      <c r="A14" s="47"/>
      <c r="B14" s="53"/>
      <c r="C14" s="53"/>
      <c r="D14" s="90"/>
      <c r="E14" s="50"/>
      <c r="F14" s="51"/>
      <c r="G14" s="52"/>
      <c r="I14" s="76"/>
      <c r="J14" s="22" t="str">
        <f>IF(AND(F15&lt;1,F16&lt;1),"",IF(F15+G15&gt;F16+G16,B15,B16))</f>
        <v>Tim Vaes</v>
      </c>
      <c r="K14" s="53"/>
      <c r="L14" s="88">
        <v>46</v>
      </c>
      <c r="M14" s="9"/>
      <c r="N14" s="69">
        <v>6</v>
      </c>
      <c r="O14" s="67"/>
      <c r="P14" s="64"/>
      <c r="Q14" s="75"/>
      <c r="Y14" s="65"/>
      <c r="Z14" s="61"/>
      <c r="AA14" s="61"/>
      <c r="AB14" s="61"/>
      <c r="AC14" s="61"/>
      <c r="AD14" s="61"/>
    </row>
    <row r="15" spans="1:30" ht="30" customHeight="1">
      <c r="A15" s="47">
        <v>5</v>
      </c>
      <c r="B15" s="24" t="s">
        <v>10</v>
      </c>
      <c r="C15" s="25"/>
      <c r="D15" s="88">
        <v>37</v>
      </c>
      <c r="E15" s="9"/>
      <c r="F15" s="34">
        <v>6</v>
      </c>
      <c r="G15" s="38"/>
      <c r="H15" s="55"/>
      <c r="I15" s="77"/>
      <c r="J15" s="57"/>
      <c r="K15" s="25"/>
      <c r="L15"/>
      <c r="M15" s="49"/>
      <c r="N15" s="59"/>
      <c r="O15" s="59"/>
      <c r="P15" s="59"/>
      <c r="Q15" s="75"/>
      <c r="Y15" s="61"/>
      <c r="Z15" s="61"/>
      <c r="AA15" s="61"/>
      <c r="AB15" s="61"/>
      <c r="AC15" s="61"/>
      <c r="AD15" s="61"/>
    </row>
    <row r="16" spans="1:30" ht="27" customHeight="1">
      <c r="A16" s="47">
        <v>4</v>
      </c>
      <c r="B16" s="24" t="s">
        <v>47</v>
      </c>
      <c r="C16" s="25"/>
      <c r="D16" s="88">
        <v>33</v>
      </c>
      <c r="E16" s="9"/>
      <c r="F16" s="34">
        <v>2</v>
      </c>
      <c r="G16" s="38"/>
      <c r="H16" s="73"/>
      <c r="I16" s="55"/>
      <c r="K16" s="25"/>
      <c r="L16"/>
      <c r="N16" s="61"/>
      <c r="O16" s="61"/>
      <c r="P16" s="61"/>
      <c r="Q16" s="75"/>
      <c r="R16" s="83" t="s">
        <v>8</v>
      </c>
      <c r="S16" s="53"/>
      <c r="W16" s="87" t="s">
        <v>4</v>
      </c>
      <c r="X16" s="65"/>
      <c r="Y16" s="58"/>
      <c r="Z16" s="58"/>
      <c r="AA16" s="59"/>
      <c r="AB16" s="59"/>
      <c r="AC16" s="61"/>
      <c r="AD16" s="61"/>
    </row>
    <row r="17" spans="1:30" ht="27" customHeight="1">
      <c r="D17" s="91"/>
      <c r="L17"/>
      <c r="Q17" s="79"/>
      <c r="R17" s="66" t="str">
        <f>IF(AND(N13&lt;1,N14&lt;1),"",IF(N13+O13&gt;N14+O14,J13,J14))</f>
        <v>Tim Vaes</v>
      </c>
      <c r="S17" s="25"/>
      <c r="T17" s="88">
        <v>45</v>
      </c>
      <c r="U17" s="9"/>
      <c r="V17" s="93">
        <v>5</v>
      </c>
      <c r="W17" s="94">
        <v>8</v>
      </c>
      <c r="X17" s="95" t="str">
        <f>IF(AND(V17&lt;1,V18&lt;1),"",IF(V17+W17&gt;V18+W18,"1e","2e"))</f>
        <v>2e</v>
      </c>
      <c r="Y17" s="61"/>
      <c r="Z17" s="61"/>
      <c r="AA17" s="61"/>
      <c r="AB17" s="61"/>
      <c r="AC17" s="61"/>
      <c r="AD17" s="61"/>
    </row>
    <row r="18" spans="1:30" ht="27" customHeight="1">
      <c r="D18" s="91"/>
      <c r="L18"/>
      <c r="Q18" s="76"/>
      <c r="R18" s="66" t="str">
        <f>IF(AND(N21&lt;1,N22&lt;1),"",IF(N21+O21&gt;N22+O22,J21,J22))</f>
        <v>Ruud Creemers</v>
      </c>
      <c r="S18" s="25"/>
      <c r="T18" s="88">
        <v>46</v>
      </c>
      <c r="U18" s="9"/>
      <c r="V18" s="93">
        <v>5</v>
      </c>
      <c r="W18" s="94">
        <v>10</v>
      </c>
      <c r="X18" s="95" t="str">
        <f>IF(AND(V17&lt;1,V18&lt;1),"",IF(V18+W18&gt;V17+W17,"1e","2e"))</f>
        <v>1e</v>
      </c>
      <c r="Y18" s="61"/>
      <c r="Z18" s="61"/>
      <c r="AA18" s="61"/>
      <c r="AB18" s="61"/>
      <c r="AC18" s="61"/>
    </row>
    <row r="19" spans="1:30" ht="26">
      <c r="A19" s="46">
        <v>3</v>
      </c>
      <c r="B19" s="24" t="s">
        <v>11</v>
      </c>
      <c r="C19" s="25"/>
      <c r="D19" s="88">
        <v>37</v>
      </c>
      <c r="E19" s="9"/>
      <c r="F19" s="34">
        <v>2</v>
      </c>
      <c r="G19" s="38"/>
      <c r="K19" s="25"/>
      <c r="L19"/>
      <c r="Q19" s="75"/>
    </row>
    <row r="20" spans="1:30" ht="26">
      <c r="A20" s="46">
        <v>6</v>
      </c>
      <c r="B20" s="24" t="s">
        <v>12</v>
      </c>
      <c r="C20" s="25"/>
      <c r="D20" s="88">
        <v>40</v>
      </c>
      <c r="E20" s="9"/>
      <c r="F20" s="34">
        <v>6</v>
      </c>
      <c r="G20" s="38"/>
      <c r="H20" s="64"/>
      <c r="I20" s="75"/>
      <c r="J20" s="57"/>
      <c r="K20" s="25"/>
      <c r="L20"/>
      <c r="M20" s="49"/>
      <c r="N20" s="58"/>
      <c r="O20" s="58"/>
      <c r="P20" s="56"/>
      <c r="Q20" s="75"/>
    </row>
    <row r="21" spans="1:30" ht="26">
      <c r="B21" s="25"/>
      <c r="C21" s="25"/>
      <c r="D21" s="92"/>
      <c r="E21" s="50"/>
      <c r="F21" s="70"/>
      <c r="G21" s="71"/>
      <c r="I21" s="75"/>
      <c r="J21" s="22" t="str">
        <f>IF(AND(F19&lt;1,F20&lt;1),"",IF(F19+G19&gt;F20+G20,B19,B20))</f>
        <v>Ruud Creemers</v>
      </c>
      <c r="K21" s="25"/>
      <c r="L21" s="88">
        <v>47</v>
      </c>
      <c r="M21" s="9"/>
      <c r="N21" s="68">
        <v>7</v>
      </c>
      <c r="O21" s="41"/>
      <c r="P21" s="56"/>
      <c r="Q21" s="75"/>
    </row>
    <row r="22" spans="1:30" ht="26">
      <c r="B22" s="53"/>
      <c r="C22" s="53"/>
      <c r="D22" s="90"/>
      <c r="F22" s="51"/>
      <c r="G22" s="52"/>
      <c r="I22" s="76"/>
      <c r="J22" s="22" t="str">
        <f>IF(AND(F23&lt;1,F24&lt;1),"",IF(F23+G23&gt;F24+G24,B23,B24))</f>
        <v>Joost Gijsen</v>
      </c>
      <c r="K22" s="53"/>
      <c r="L22" s="88">
        <v>43</v>
      </c>
      <c r="M22" s="9"/>
      <c r="N22" s="69">
        <v>1</v>
      </c>
      <c r="O22" s="74"/>
      <c r="P22" s="76"/>
      <c r="X22" s="65"/>
      <c r="Y22" s="65"/>
    </row>
    <row r="23" spans="1:30" ht="26">
      <c r="A23" s="46">
        <v>7</v>
      </c>
      <c r="B23" s="24" t="s">
        <v>13</v>
      </c>
      <c r="C23" s="25"/>
      <c r="D23" s="88">
        <v>42</v>
      </c>
      <c r="E23" s="9"/>
      <c r="F23" s="34">
        <v>4</v>
      </c>
      <c r="G23" s="38"/>
      <c r="I23" s="75"/>
      <c r="J23" s="57"/>
      <c r="K23" s="25"/>
      <c r="M23" s="49"/>
      <c r="N23" s="59"/>
      <c r="O23" s="59"/>
      <c r="P23" s="59"/>
    </row>
    <row r="24" spans="1:30" ht="26">
      <c r="A24" s="46">
        <v>2</v>
      </c>
      <c r="B24" s="24" t="s">
        <v>14</v>
      </c>
      <c r="C24" s="25"/>
      <c r="D24" s="88">
        <v>43</v>
      </c>
      <c r="E24" s="9"/>
      <c r="F24" s="34">
        <v>6</v>
      </c>
      <c r="G24" s="38"/>
      <c r="H24" s="64"/>
      <c r="K24" s="25"/>
      <c r="N24" s="61"/>
      <c r="O24" s="61"/>
      <c r="P24" s="61"/>
    </row>
  </sheetData>
  <mergeCells count="4">
    <mergeCell ref="B9:G9"/>
    <mergeCell ref="J9:O9"/>
    <mergeCell ref="R9:W9"/>
    <mergeCell ref="N4:X4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showGridLines="0" zoomScale="70" zoomScaleNormal="70" zoomScalePageLayoutView="70" workbookViewId="0">
      <selection activeCell="B6" sqref="B6"/>
    </sheetView>
  </sheetViews>
  <sheetFormatPr baseColWidth="10" defaultColWidth="9.5703125" defaultRowHeight="15" x14ac:dyDescent="0"/>
  <cols>
    <col min="1" max="1" width="4" style="46" customWidth="1"/>
    <col min="2" max="2" width="35.140625" style="46" customWidth="1"/>
    <col min="3" max="3" width="2" style="46" customWidth="1"/>
    <col min="4" max="4" width="9.7109375" style="46" customWidth="1"/>
    <col min="5" max="5" width="2.85546875" style="46" customWidth="1"/>
    <col min="6" max="6" width="9.85546875" style="46" customWidth="1"/>
    <col min="7" max="7" width="7.42578125" style="46" bestFit="1" customWidth="1"/>
    <col min="8" max="9" width="6.85546875" style="46" customWidth="1"/>
    <col min="10" max="10" width="35.140625" style="46" customWidth="1"/>
    <col min="11" max="11" width="2" style="46" customWidth="1"/>
    <col min="12" max="12" width="9.7109375" style="46" customWidth="1"/>
    <col min="13" max="13" width="2.85546875" style="46" customWidth="1"/>
    <col min="14" max="14" width="9.85546875" style="46" customWidth="1"/>
    <col min="15" max="15" width="7.42578125" style="46" bestFit="1" customWidth="1"/>
    <col min="16" max="16" width="7.85546875" style="46" customWidth="1"/>
    <col min="17" max="17" width="5.85546875" style="46" customWidth="1"/>
    <col min="18" max="18" width="35.140625" style="46" customWidth="1"/>
    <col min="19" max="19" width="2" style="46" customWidth="1"/>
    <col min="20" max="20" width="9.7109375" style="46" customWidth="1"/>
    <col min="21" max="21" width="2.85546875" style="46" customWidth="1"/>
    <col min="22" max="22" width="9.85546875" style="46" customWidth="1"/>
    <col min="23" max="23" width="7.42578125" style="46" bestFit="1" customWidth="1"/>
    <col min="24" max="16384" width="9.5703125" style="46"/>
  </cols>
  <sheetData>
    <row r="1" spans="1:30" ht="16.5" customHeight="1"/>
    <row r="2" spans="1:30" ht="19.5" customHeight="1"/>
    <row r="3" spans="1:30" ht="19.5" customHeight="1"/>
    <row r="4" spans="1:30" ht="40.5" customHeight="1">
      <c r="B4" s="45" t="s">
        <v>16</v>
      </c>
      <c r="C4" s="5"/>
      <c r="D4" s="5"/>
      <c r="E4" s="5"/>
      <c r="F4" s="5"/>
      <c r="G4" s="5"/>
      <c r="H4" s="5"/>
      <c r="I4" s="5"/>
      <c r="J4" s="28"/>
      <c r="K4" s="5"/>
      <c r="L4" s="5"/>
      <c r="M4" s="5"/>
      <c r="N4" s="105">
        <v>43554</v>
      </c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54"/>
      <c r="Z4" s="54"/>
      <c r="AA4" s="60"/>
      <c r="AB4" s="54"/>
      <c r="AC4" s="54"/>
      <c r="AD4" s="54"/>
    </row>
    <row r="5" spans="1:30" ht="21" customHeight="1"/>
    <row r="6" spans="1:30" ht="42" customHeight="1">
      <c r="B6" s="48" t="s">
        <v>52</v>
      </c>
    </row>
    <row r="7" spans="1:30" ht="19.5" customHeight="1"/>
    <row r="8" spans="1:30" ht="16" thickBot="1">
      <c r="W8" s="61"/>
      <c r="X8" s="61"/>
      <c r="Y8" s="61"/>
      <c r="Z8" s="61"/>
      <c r="AA8" s="61"/>
      <c r="AB8" s="61"/>
      <c r="AC8" s="61"/>
      <c r="AD8" s="61"/>
    </row>
    <row r="9" spans="1:30" s="80" customFormat="1" ht="30" customHeight="1" thickTop="1" thickBot="1">
      <c r="B9" s="99" t="s">
        <v>6</v>
      </c>
      <c r="C9" s="100"/>
      <c r="D9" s="100"/>
      <c r="E9" s="100"/>
      <c r="F9" s="100"/>
      <c r="G9" s="101"/>
      <c r="H9" s="81"/>
      <c r="I9" s="81"/>
      <c r="J9" s="99" t="s">
        <v>7</v>
      </c>
      <c r="K9" s="100"/>
      <c r="L9" s="100"/>
      <c r="M9" s="100"/>
      <c r="N9" s="100"/>
      <c r="O9" s="101"/>
      <c r="P9" s="81"/>
      <c r="R9" s="102" t="s">
        <v>5</v>
      </c>
      <c r="S9" s="103"/>
      <c r="T9" s="103"/>
      <c r="U9" s="103"/>
      <c r="V9" s="103"/>
      <c r="W9" s="104"/>
      <c r="X9" s="82"/>
      <c r="Y9" s="82"/>
      <c r="Z9" s="82"/>
      <c r="AA9" s="82"/>
      <c r="AB9" s="82"/>
      <c r="AC9" s="82"/>
      <c r="AD9" s="82"/>
    </row>
    <row r="10" spans="1:30" ht="30" customHeight="1" thickTop="1">
      <c r="B10" s="49"/>
      <c r="C10" s="49"/>
      <c r="D10" s="49"/>
      <c r="E10" s="50"/>
      <c r="F10" s="49"/>
      <c r="G10" s="87" t="s">
        <v>4</v>
      </c>
      <c r="H10" s="49"/>
      <c r="I10" s="49"/>
      <c r="J10" s="49"/>
      <c r="K10" s="49"/>
      <c r="L10" s="49"/>
      <c r="M10" s="49"/>
      <c r="N10" s="49"/>
      <c r="P10" s="49"/>
      <c r="S10" s="49"/>
      <c r="T10" s="49"/>
      <c r="X10" s="61"/>
      <c r="Y10" s="61"/>
      <c r="Z10" s="61"/>
      <c r="AA10" s="61"/>
      <c r="AB10" s="61"/>
      <c r="AC10" s="61"/>
      <c r="AD10" s="61"/>
    </row>
    <row r="11" spans="1:30" ht="30" customHeight="1">
      <c r="A11" s="47">
        <v>1</v>
      </c>
      <c r="B11" s="24" t="s">
        <v>18</v>
      </c>
      <c r="C11" s="25"/>
      <c r="D11" s="88"/>
      <c r="E11" s="9"/>
      <c r="F11" s="34">
        <v>6</v>
      </c>
      <c r="G11" s="38"/>
      <c r="H11" s="55"/>
      <c r="I11" s="55"/>
      <c r="J11" s="49"/>
      <c r="K11" s="25"/>
      <c r="M11" s="49"/>
      <c r="N11" s="49"/>
      <c r="P11" s="49"/>
      <c r="S11" s="25"/>
      <c r="W11" s="61"/>
      <c r="X11" s="61"/>
      <c r="Y11" s="61"/>
      <c r="Z11" s="61"/>
      <c r="AA11" s="61"/>
      <c r="AB11" s="61"/>
      <c r="AC11" s="61"/>
      <c r="AD11" s="61"/>
    </row>
    <row r="12" spans="1:30" ht="30" customHeight="1">
      <c r="A12" s="47">
        <v>8</v>
      </c>
      <c r="B12" s="24"/>
      <c r="C12" s="25"/>
      <c r="D12" s="88"/>
      <c r="E12" s="9"/>
      <c r="F12" s="34"/>
      <c r="G12" s="38"/>
      <c r="H12" s="72"/>
      <c r="I12" s="77"/>
      <c r="J12" s="57"/>
      <c r="K12" s="25"/>
      <c r="M12" s="49"/>
      <c r="N12" s="58"/>
      <c r="O12" s="87" t="s">
        <v>4</v>
      </c>
      <c r="P12" s="56"/>
      <c r="Q12" s="59"/>
      <c r="S12" s="25"/>
      <c r="X12" s="61"/>
      <c r="Y12" s="61"/>
      <c r="Z12" s="61"/>
      <c r="AA12" s="61"/>
      <c r="AB12" s="61"/>
      <c r="AC12" s="61"/>
      <c r="AD12" s="61"/>
    </row>
    <row r="13" spans="1:30" customFormat="1" ht="30" customHeight="1">
      <c r="D13" s="89"/>
      <c r="I13" s="78"/>
      <c r="J13" s="22" t="str">
        <f>IF(AND(F11&lt;1,F12&lt;1),"",IF(F11+G11&gt;F12+G12,B11,B12))</f>
        <v>Jald-Jetse Deelstra</v>
      </c>
      <c r="L13" s="88">
        <v>49</v>
      </c>
      <c r="M13" s="9"/>
      <c r="N13" s="68">
        <v>6</v>
      </c>
      <c r="O13" s="41"/>
      <c r="T13" s="46"/>
    </row>
    <row r="14" spans="1:30" ht="30" customHeight="1">
      <c r="A14" s="47"/>
      <c r="B14" s="53"/>
      <c r="C14" s="53"/>
      <c r="D14" s="90"/>
      <c r="E14" s="50"/>
      <c r="F14" s="51"/>
      <c r="G14" s="52"/>
      <c r="I14" s="76"/>
      <c r="J14" s="22" t="str">
        <f>IF(AND(F15&lt;1,F16&lt;1),"",IF(F15+G15&gt;F16+G16,B15,B16))</f>
        <v>Marlon Camp</v>
      </c>
      <c r="K14" s="53"/>
      <c r="L14" s="88">
        <v>48</v>
      </c>
      <c r="M14" s="9"/>
      <c r="N14" s="69">
        <v>4</v>
      </c>
      <c r="O14" s="67"/>
      <c r="P14" s="64"/>
      <c r="Q14" s="75"/>
      <c r="Y14" s="65"/>
      <c r="Z14" s="61"/>
      <c r="AA14" s="61"/>
      <c r="AB14" s="61"/>
      <c r="AC14" s="61"/>
      <c r="AD14" s="61"/>
    </row>
    <row r="15" spans="1:30" ht="30" customHeight="1">
      <c r="A15" s="47">
        <v>5</v>
      </c>
      <c r="B15" s="24" t="s">
        <v>19</v>
      </c>
      <c r="C15" s="25"/>
      <c r="D15" s="88"/>
      <c r="E15" s="9"/>
      <c r="F15" s="34"/>
      <c r="G15" s="38"/>
      <c r="H15" s="55"/>
      <c r="I15" s="77"/>
      <c r="J15" s="57"/>
      <c r="K15" s="25"/>
      <c r="L15"/>
      <c r="M15" s="49"/>
      <c r="N15" s="59"/>
      <c r="O15" s="59"/>
      <c r="P15" s="59"/>
      <c r="Q15" s="75"/>
      <c r="Y15" s="61"/>
      <c r="Z15" s="61"/>
      <c r="AA15" s="61"/>
      <c r="AB15" s="61"/>
      <c r="AC15" s="61"/>
      <c r="AD15" s="61"/>
    </row>
    <row r="16" spans="1:30" ht="27" customHeight="1">
      <c r="A16" s="47">
        <v>4</v>
      </c>
      <c r="B16" s="24" t="s">
        <v>20</v>
      </c>
      <c r="C16" s="25"/>
      <c r="D16" s="88"/>
      <c r="E16" s="9"/>
      <c r="F16" s="34">
        <v>6</v>
      </c>
      <c r="G16" s="38"/>
      <c r="H16" s="73"/>
      <c r="I16" s="55"/>
      <c r="K16" s="25"/>
      <c r="L16"/>
      <c r="N16" s="61"/>
      <c r="O16" s="61"/>
      <c r="P16" s="61"/>
      <c r="Q16" s="75"/>
      <c r="R16" s="83" t="s">
        <v>8</v>
      </c>
      <c r="S16" s="53"/>
      <c r="W16" s="87" t="s">
        <v>4</v>
      </c>
      <c r="X16" s="65"/>
      <c r="Y16" s="58"/>
      <c r="Z16" s="58"/>
      <c r="AA16" s="59"/>
      <c r="AB16" s="59"/>
      <c r="AC16" s="61"/>
      <c r="AD16" s="61"/>
    </row>
    <row r="17" spans="1:30" ht="27" customHeight="1">
      <c r="D17" s="91"/>
      <c r="L17"/>
      <c r="Q17" s="79"/>
      <c r="R17" s="66" t="str">
        <f>IF(AND(N13&lt;1,N14&lt;1),"",IF(N13+O13&gt;N14+O14,J13,J14))</f>
        <v>Jald-Jetse Deelstra</v>
      </c>
      <c r="S17" s="25"/>
      <c r="T17" s="88">
        <v>30</v>
      </c>
      <c r="U17" s="9"/>
      <c r="V17" s="93">
        <v>6</v>
      </c>
      <c r="W17" s="94"/>
      <c r="X17" s="95" t="str">
        <f>IF(AND(V17&lt;1,V18&lt;1),"",IF(V17+W17&gt;V18+W18,"1e","2e"))</f>
        <v>1e</v>
      </c>
      <c r="Y17" s="61"/>
      <c r="Z17" s="61"/>
      <c r="AA17" s="61"/>
      <c r="AB17" s="61"/>
      <c r="AC17" s="61"/>
      <c r="AD17" s="61"/>
    </row>
    <row r="18" spans="1:30" ht="27" customHeight="1">
      <c r="D18" s="91"/>
      <c r="L18"/>
      <c r="Q18" s="76"/>
      <c r="R18" s="66" t="str">
        <f>IF(AND(N21&lt;1,N22&lt;1),"",IF(N21+O21&gt;N22+O22,J21,J22))</f>
        <v>Harrie Verspagen</v>
      </c>
      <c r="S18" s="25"/>
      <c r="T18" s="88">
        <v>23</v>
      </c>
      <c r="U18" s="9"/>
      <c r="V18" s="93">
        <v>0</v>
      </c>
      <c r="W18" s="94"/>
      <c r="X18" s="95" t="str">
        <f>IF(AND(V17&lt;1,V18&lt;1),"",IF(V18+W18&gt;V17+W17,"1e","2e"))</f>
        <v>2e</v>
      </c>
      <c r="Y18" s="61"/>
      <c r="Z18" s="61"/>
      <c r="AA18" s="61"/>
      <c r="AB18" s="61"/>
      <c r="AC18" s="61"/>
    </row>
    <row r="19" spans="1:30" ht="26">
      <c r="A19" s="46">
        <v>3</v>
      </c>
      <c r="B19" s="24" t="s">
        <v>21</v>
      </c>
      <c r="C19" s="25"/>
      <c r="D19" s="88"/>
      <c r="E19" s="9"/>
      <c r="F19" s="34">
        <v>6</v>
      </c>
      <c r="G19" s="38"/>
      <c r="K19" s="25"/>
      <c r="L19"/>
      <c r="Q19" s="75"/>
    </row>
    <row r="20" spans="1:30" ht="26">
      <c r="A20" s="46">
        <v>6</v>
      </c>
      <c r="B20" s="24" t="s">
        <v>22</v>
      </c>
      <c r="C20" s="25"/>
      <c r="D20" s="88"/>
      <c r="E20" s="9"/>
      <c r="F20" s="34"/>
      <c r="G20" s="38"/>
      <c r="H20" s="64"/>
      <c r="I20" s="75"/>
      <c r="J20" s="57"/>
      <c r="K20" s="25"/>
      <c r="L20"/>
      <c r="M20" s="49"/>
      <c r="N20" s="58"/>
      <c r="O20" s="58"/>
      <c r="P20" s="56"/>
      <c r="Q20" s="75"/>
    </row>
    <row r="21" spans="1:30" ht="26">
      <c r="B21" s="25"/>
      <c r="C21" s="25"/>
      <c r="D21" s="92"/>
      <c r="E21" s="50"/>
      <c r="F21" s="70"/>
      <c r="G21" s="71"/>
      <c r="I21" s="75"/>
      <c r="J21" s="22" t="str">
        <f>IF(AND(F19&lt;1,F20&lt;1),"",IF(F19+G19&gt;F20+G20,B19,B20))</f>
        <v>Harrie Verspagen</v>
      </c>
      <c r="K21" s="25"/>
      <c r="L21" s="88">
        <v>39</v>
      </c>
      <c r="M21" s="9"/>
      <c r="N21" s="68">
        <v>6</v>
      </c>
      <c r="O21" s="41"/>
      <c r="P21" s="56"/>
      <c r="Q21" s="75"/>
    </row>
    <row r="22" spans="1:30" ht="26">
      <c r="B22" s="53"/>
      <c r="C22" s="53"/>
      <c r="D22" s="90"/>
      <c r="F22" s="51"/>
      <c r="G22" s="52"/>
      <c r="I22" s="76"/>
      <c r="J22" s="22" t="str">
        <f>IF(AND(F23&lt;1,F24&lt;1),"",IF(F23+G23&gt;F24+G24,B23,B24))</f>
        <v>Yael Smeets</v>
      </c>
      <c r="K22" s="53"/>
      <c r="L22" s="88">
        <v>36</v>
      </c>
      <c r="M22" s="9"/>
      <c r="N22" s="69">
        <v>2</v>
      </c>
      <c r="O22" s="74"/>
      <c r="P22" s="76"/>
      <c r="X22" s="65"/>
      <c r="Y22" s="65"/>
    </row>
    <row r="23" spans="1:30" ht="26">
      <c r="A23" s="46">
        <v>7</v>
      </c>
      <c r="B23" s="24"/>
      <c r="C23" s="25"/>
      <c r="D23" s="88"/>
      <c r="E23" s="9"/>
      <c r="F23" s="34"/>
      <c r="G23" s="38"/>
      <c r="I23" s="75"/>
      <c r="J23" s="57"/>
      <c r="K23" s="25"/>
      <c r="M23" s="49"/>
      <c r="N23" s="59"/>
      <c r="O23" s="59"/>
      <c r="P23" s="59"/>
    </row>
    <row r="24" spans="1:30" ht="26">
      <c r="A24" s="46">
        <v>2</v>
      </c>
      <c r="B24" s="24" t="s">
        <v>23</v>
      </c>
      <c r="C24" s="25"/>
      <c r="D24" s="88"/>
      <c r="E24" s="9"/>
      <c r="F24" s="34">
        <v>6</v>
      </c>
      <c r="G24" s="38"/>
      <c r="H24" s="64"/>
      <c r="K24" s="25"/>
      <c r="N24" s="61"/>
      <c r="O24" s="61"/>
      <c r="P24" s="61"/>
    </row>
  </sheetData>
  <mergeCells count="4">
    <mergeCell ref="N4:X4"/>
    <mergeCell ref="B9:G9"/>
    <mergeCell ref="J9:O9"/>
    <mergeCell ref="R9:W9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 enableFormatConditionsCalculation="0"/>
  <dimension ref="A1:AD19"/>
  <sheetViews>
    <sheetView showGridLines="0" zoomScale="70" workbookViewId="0">
      <selection activeCell="N4" sqref="N4:X4"/>
    </sheetView>
  </sheetViews>
  <sheetFormatPr baseColWidth="10" defaultColWidth="9.5703125" defaultRowHeight="15" x14ac:dyDescent="0"/>
  <cols>
    <col min="1" max="1" width="4" style="46" customWidth="1"/>
    <col min="2" max="2" width="35.140625" style="46" customWidth="1"/>
    <col min="3" max="3" width="2" style="46" customWidth="1"/>
    <col min="4" max="4" width="9.7109375" style="91" customWidth="1"/>
    <col min="5" max="5" width="2.85546875" style="46" customWidth="1"/>
    <col min="6" max="6" width="9.85546875" style="46" customWidth="1"/>
    <col min="7" max="7" width="7.42578125" style="46" bestFit="1" customWidth="1"/>
    <col min="8" max="9" width="6.85546875" style="46" customWidth="1"/>
    <col min="10" max="10" width="35.140625" style="46" customWidth="1"/>
    <col min="11" max="11" width="2" style="46" customWidth="1"/>
    <col min="12" max="12" width="9.7109375" style="91" customWidth="1"/>
    <col min="13" max="13" width="2.85546875" style="46" customWidth="1"/>
    <col min="14" max="14" width="9.85546875" style="46" customWidth="1"/>
    <col min="15" max="15" width="7.42578125" style="46" bestFit="1" customWidth="1"/>
    <col min="16" max="16" width="7.85546875" style="46" customWidth="1"/>
    <col min="17" max="17" width="5.85546875" style="46" customWidth="1"/>
    <col min="18" max="18" width="9.42578125" style="46" customWidth="1"/>
    <col min="19" max="16384" width="9.5703125" style="46"/>
  </cols>
  <sheetData>
    <row r="1" spans="1:30" ht="16.5" customHeight="1"/>
    <row r="2" spans="1:30" ht="19.5" customHeight="1"/>
    <row r="3" spans="1:30" ht="19.5" customHeight="1"/>
    <row r="4" spans="1:30" ht="40.5" customHeight="1">
      <c r="B4" s="45" t="s">
        <v>16</v>
      </c>
      <c r="C4" s="5"/>
      <c r="D4" s="5"/>
      <c r="E4" s="5"/>
      <c r="F4" s="5"/>
      <c r="G4" s="5"/>
      <c r="H4" s="5"/>
      <c r="I4" s="5"/>
      <c r="J4" s="28"/>
      <c r="K4" s="5"/>
      <c r="L4" s="5"/>
      <c r="M4" s="5"/>
      <c r="N4" s="105">
        <v>43554</v>
      </c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54"/>
      <c r="Z4" s="54"/>
      <c r="AA4" s="60"/>
      <c r="AB4" s="54"/>
      <c r="AC4" s="54"/>
      <c r="AD4" s="54"/>
    </row>
    <row r="5" spans="1:30" ht="21" customHeight="1"/>
    <row r="6" spans="1:30" ht="42" customHeight="1">
      <c r="B6" s="48" t="s">
        <v>28</v>
      </c>
    </row>
    <row r="7" spans="1:30" ht="19.5" customHeight="1"/>
    <row r="8" spans="1:30" ht="16" thickBot="1">
      <c r="T8" s="61"/>
      <c r="U8" s="61"/>
      <c r="V8" s="61"/>
      <c r="W8" s="61"/>
      <c r="X8" s="61"/>
      <c r="Y8" s="61"/>
      <c r="Z8" s="61"/>
      <c r="AA8" s="61"/>
    </row>
    <row r="9" spans="1:30" s="80" customFormat="1" ht="30" customHeight="1" thickTop="1" thickBot="1">
      <c r="B9" s="99" t="s">
        <v>7</v>
      </c>
      <c r="C9" s="100"/>
      <c r="D9" s="100"/>
      <c r="E9" s="100"/>
      <c r="F9" s="100"/>
      <c r="G9" s="101"/>
      <c r="H9" s="81"/>
      <c r="I9" s="81"/>
      <c r="J9" s="99" t="s">
        <v>5</v>
      </c>
      <c r="K9" s="100"/>
      <c r="L9" s="100"/>
      <c r="M9" s="100"/>
      <c r="N9" s="100"/>
      <c r="O9" s="101"/>
      <c r="P9" s="81"/>
      <c r="T9" s="82"/>
      <c r="U9" s="82"/>
      <c r="V9" s="82"/>
      <c r="W9" s="82"/>
      <c r="X9" s="82"/>
      <c r="Y9" s="82"/>
      <c r="Z9" s="82"/>
      <c r="AA9" s="82"/>
    </row>
    <row r="10" spans="1:30" ht="30" customHeight="1" thickTop="1">
      <c r="B10" s="49"/>
      <c r="C10" s="49"/>
      <c r="D10" s="106"/>
      <c r="E10" s="50"/>
      <c r="F10" s="49"/>
      <c r="G10" s="87" t="s">
        <v>4</v>
      </c>
      <c r="H10" s="49"/>
      <c r="I10" s="49"/>
      <c r="J10" s="49"/>
      <c r="K10" s="49"/>
      <c r="L10" s="106"/>
      <c r="M10" s="49"/>
      <c r="N10" s="49"/>
      <c r="O10" s="49"/>
      <c r="P10" s="49"/>
      <c r="T10" s="61"/>
      <c r="U10" s="61"/>
      <c r="V10" s="61"/>
      <c r="W10" s="61"/>
      <c r="X10" s="61"/>
      <c r="Y10" s="61"/>
      <c r="Z10" s="61"/>
      <c r="AA10" s="61"/>
    </row>
    <row r="11" spans="1:30" ht="30" customHeight="1">
      <c r="A11" s="47">
        <v>1</v>
      </c>
      <c r="B11" s="24" t="s">
        <v>24</v>
      </c>
      <c r="C11" s="25"/>
      <c r="D11" s="88">
        <v>8</v>
      </c>
      <c r="E11" s="9"/>
      <c r="F11" s="34">
        <v>0</v>
      </c>
      <c r="G11" s="38"/>
      <c r="H11" s="55"/>
      <c r="K11" s="25"/>
      <c r="T11" s="61"/>
      <c r="U11" s="61"/>
      <c r="V11" s="61"/>
      <c r="W11" s="61"/>
      <c r="X11" s="61"/>
      <c r="Y11" s="61"/>
      <c r="Z11" s="61"/>
      <c r="AA11" s="61"/>
    </row>
    <row r="12" spans="1:30" ht="30" customHeight="1">
      <c r="A12" s="47">
        <v>4</v>
      </c>
      <c r="B12" s="24" t="s">
        <v>25</v>
      </c>
      <c r="C12" s="25"/>
      <c r="D12" s="88">
        <v>23</v>
      </c>
      <c r="E12" s="9"/>
      <c r="F12" s="34">
        <v>6</v>
      </c>
      <c r="G12" s="38"/>
      <c r="H12" s="72"/>
      <c r="I12" s="75"/>
      <c r="K12" s="25"/>
      <c r="Q12" s="61"/>
      <c r="R12" s="61"/>
      <c r="S12" s="61"/>
      <c r="T12" s="61"/>
      <c r="U12" s="61"/>
      <c r="V12" s="61"/>
    </row>
    <row r="13" spans="1:30" customFormat="1" ht="30" customHeight="1">
      <c r="D13" s="89"/>
      <c r="I13" s="77"/>
      <c r="J13" s="83" t="s">
        <v>8</v>
      </c>
      <c r="L13" s="89"/>
      <c r="M13" s="46"/>
      <c r="N13" s="46"/>
      <c r="O13" s="87" t="s">
        <v>4</v>
      </c>
      <c r="P13" s="49"/>
    </row>
    <row r="14" spans="1:30" customFormat="1" ht="30" customHeight="1">
      <c r="D14" s="89"/>
      <c r="I14" s="77"/>
      <c r="J14" s="22" t="str">
        <f>IF(AND(F11&lt;1,F12&lt;1),"",IF(F11+G11&gt;F12+G12,B11,B12))</f>
        <v>Ton Korten</v>
      </c>
      <c r="L14" s="88">
        <v>12</v>
      </c>
      <c r="M14" s="9"/>
      <c r="N14" s="27">
        <v>1</v>
      </c>
      <c r="O14" s="86"/>
      <c r="P14" s="85" t="str">
        <f>IF(AND(N14&lt;1,N15&lt;1),"",IF(N14+O14&gt;N15+O15,"1e","2e"))</f>
        <v>2e</v>
      </c>
    </row>
    <row r="15" spans="1:30" customFormat="1" ht="30" customHeight="1">
      <c r="D15" s="89"/>
      <c r="I15" s="84"/>
      <c r="J15" s="22" t="str">
        <f>IF(AND(F18&lt;1,F19&lt;1),"",IF(F18+G18&gt;F19+G19,B18,B19))</f>
        <v>Anne-Brechtje Deelstra</v>
      </c>
      <c r="L15" s="88">
        <v>27</v>
      </c>
      <c r="M15" s="9"/>
      <c r="N15" s="27">
        <v>7</v>
      </c>
      <c r="O15" s="86"/>
      <c r="P15" s="85" t="str">
        <f>IF(AND(N14&lt;1,N15&lt;1),"",IF(N15+O15&gt;N14+O14,"1e","2e"))</f>
        <v>1e</v>
      </c>
    </row>
    <row r="16" spans="1:30" ht="30" customHeight="1">
      <c r="A16" s="47"/>
      <c r="B16" s="53"/>
      <c r="C16" s="53"/>
      <c r="D16" s="90"/>
      <c r="E16" s="50"/>
      <c r="F16" s="51"/>
      <c r="G16" s="52"/>
      <c r="I16" s="75"/>
      <c r="K16" s="53"/>
      <c r="L16" s="90"/>
      <c r="Q16" s="61"/>
      <c r="R16" s="61"/>
      <c r="S16" s="61"/>
      <c r="T16" s="61"/>
      <c r="U16" s="61"/>
      <c r="V16" s="61"/>
    </row>
    <row r="17" spans="1:27" ht="30" customHeight="1">
      <c r="A17" s="47">
        <v>3</v>
      </c>
      <c r="B17" s="24" t="s">
        <v>26</v>
      </c>
      <c r="C17" s="25"/>
      <c r="D17" s="88">
        <v>10</v>
      </c>
      <c r="E17" s="9"/>
      <c r="F17" s="34">
        <v>2</v>
      </c>
      <c r="G17" s="38"/>
      <c r="H17" s="55"/>
      <c r="I17" s="75"/>
      <c r="K17" s="25"/>
      <c r="L17" s="46"/>
      <c r="P17" s="61"/>
      <c r="Q17" s="61"/>
      <c r="R17" s="61"/>
      <c r="S17" s="61"/>
      <c r="T17" s="61"/>
      <c r="U17" s="61"/>
    </row>
    <row r="18" spans="1:27" ht="27" customHeight="1">
      <c r="A18" s="47">
        <v>2</v>
      </c>
      <c r="B18" s="24" t="s">
        <v>27</v>
      </c>
      <c r="C18" s="25"/>
      <c r="D18" s="88">
        <v>14</v>
      </c>
      <c r="E18" s="9"/>
      <c r="F18" s="34">
        <v>6</v>
      </c>
      <c r="G18" s="38"/>
      <c r="H18" s="73"/>
      <c r="K18" s="25"/>
      <c r="L18" s="46"/>
      <c r="S18" s="63"/>
      <c r="T18" s="62"/>
      <c r="U18" s="58"/>
      <c r="V18" s="58"/>
      <c r="W18" s="59"/>
      <c r="X18" s="59"/>
      <c r="Y18" s="61"/>
      <c r="Z18" s="61"/>
    </row>
    <row r="19" spans="1:27">
      <c r="T19" s="61"/>
      <c r="U19" s="61"/>
      <c r="V19" s="61"/>
      <c r="W19" s="61"/>
      <c r="X19" s="61"/>
      <c r="Y19" s="61"/>
      <c r="Z19" s="61"/>
      <c r="AA19" s="61"/>
    </row>
  </sheetData>
  <mergeCells count="3">
    <mergeCell ref="B9:G9"/>
    <mergeCell ref="J9:O9"/>
    <mergeCell ref="N4:X4"/>
  </mergeCells>
  <phoneticPr fontId="1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 enableFormatConditionsCalculation="0"/>
  <dimension ref="A1:AD19"/>
  <sheetViews>
    <sheetView showGridLines="0" zoomScale="70" workbookViewId="0">
      <selection activeCell="C38" sqref="C38"/>
    </sheetView>
  </sheetViews>
  <sheetFormatPr baseColWidth="10" defaultColWidth="9.5703125" defaultRowHeight="15" x14ac:dyDescent="0"/>
  <cols>
    <col min="1" max="1" width="4" style="46" customWidth="1"/>
    <col min="2" max="2" width="35.140625" style="46" customWidth="1"/>
    <col min="3" max="3" width="2" style="46" customWidth="1"/>
    <col min="4" max="4" width="9.7109375" style="91" customWidth="1"/>
    <col min="5" max="5" width="2.85546875" style="46" customWidth="1"/>
    <col min="6" max="6" width="9.85546875" style="46" customWidth="1"/>
    <col min="7" max="7" width="7.42578125" style="46" bestFit="1" customWidth="1"/>
    <col min="8" max="9" width="6.85546875" style="46" customWidth="1"/>
    <col min="10" max="10" width="35.140625" style="46" customWidth="1"/>
    <col min="11" max="11" width="2" style="46" customWidth="1"/>
    <col min="12" max="12" width="9.7109375" style="91" customWidth="1"/>
    <col min="13" max="13" width="2.85546875" style="46" customWidth="1"/>
    <col min="14" max="14" width="9.85546875" style="46" customWidth="1"/>
    <col min="15" max="15" width="7.42578125" style="46" bestFit="1" customWidth="1"/>
    <col min="16" max="16" width="7.85546875" style="46" customWidth="1"/>
    <col min="17" max="17" width="5.85546875" style="46" customWidth="1"/>
    <col min="18" max="18" width="9.42578125" style="46" customWidth="1"/>
    <col min="19" max="16384" width="9.5703125" style="46"/>
  </cols>
  <sheetData>
    <row r="1" spans="1:30" ht="16.5" customHeight="1"/>
    <row r="2" spans="1:30" ht="19.5" customHeight="1"/>
    <row r="3" spans="1:30" ht="19.5" customHeight="1"/>
    <row r="4" spans="1:30" ht="40.5" customHeight="1">
      <c r="B4" s="45" t="s">
        <v>16</v>
      </c>
      <c r="C4" s="5"/>
      <c r="D4" s="5"/>
      <c r="E4" s="5"/>
      <c r="F4" s="5"/>
      <c r="G4" s="5"/>
      <c r="H4" s="5"/>
      <c r="I4" s="5"/>
      <c r="J4" s="28"/>
      <c r="K4" s="5"/>
      <c r="L4" s="5"/>
      <c r="M4" s="5"/>
      <c r="N4" s="105">
        <v>43554</v>
      </c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54"/>
      <c r="Z4" s="54"/>
      <c r="AA4" s="60"/>
      <c r="AB4" s="54"/>
      <c r="AC4" s="54"/>
      <c r="AD4" s="54"/>
    </row>
    <row r="5" spans="1:30" ht="21" customHeight="1"/>
    <row r="6" spans="1:30" ht="42" customHeight="1">
      <c r="B6" s="48" t="s">
        <v>31</v>
      </c>
    </row>
    <row r="7" spans="1:30" ht="19.5" customHeight="1"/>
    <row r="8" spans="1:30" ht="16" thickBot="1">
      <c r="T8" s="61"/>
      <c r="U8" s="61"/>
      <c r="V8" s="61"/>
      <c r="W8" s="61"/>
      <c r="X8" s="61"/>
      <c r="Y8" s="61"/>
      <c r="Z8" s="61"/>
      <c r="AA8" s="61"/>
    </row>
    <row r="9" spans="1:30" s="80" customFormat="1" ht="30" customHeight="1" thickTop="1" thickBot="1">
      <c r="B9" s="99" t="s">
        <v>7</v>
      </c>
      <c r="C9" s="100"/>
      <c r="D9" s="100"/>
      <c r="E9" s="100"/>
      <c r="F9" s="100"/>
      <c r="G9" s="101"/>
      <c r="H9" s="81"/>
      <c r="I9" s="81"/>
      <c r="J9" s="99" t="s">
        <v>5</v>
      </c>
      <c r="K9" s="100"/>
      <c r="L9" s="100"/>
      <c r="M9" s="100"/>
      <c r="N9" s="100"/>
      <c r="O9" s="101"/>
      <c r="P9" s="81"/>
      <c r="T9" s="82"/>
      <c r="U9" s="82"/>
      <c r="V9" s="82"/>
      <c r="W9" s="82"/>
      <c r="X9" s="82"/>
      <c r="Y9" s="82"/>
      <c r="Z9" s="82"/>
      <c r="AA9" s="82"/>
    </row>
    <row r="10" spans="1:30" ht="30" customHeight="1" thickTop="1">
      <c r="B10" s="49"/>
      <c r="C10" s="49"/>
      <c r="D10" s="106"/>
      <c r="E10" s="50"/>
      <c r="F10" s="49"/>
      <c r="G10" s="87" t="s">
        <v>4</v>
      </c>
      <c r="H10" s="49"/>
      <c r="I10" s="49"/>
      <c r="J10" s="49"/>
      <c r="K10" s="49"/>
      <c r="L10" s="106"/>
      <c r="M10" s="49"/>
      <c r="N10" s="49"/>
      <c r="O10" s="49"/>
      <c r="P10" s="49"/>
      <c r="T10" s="61"/>
      <c r="U10" s="61"/>
      <c r="V10" s="61"/>
      <c r="W10" s="61"/>
      <c r="X10" s="61"/>
      <c r="Y10" s="61"/>
      <c r="Z10" s="61"/>
      <c r="AA10" s="61"/>
    </row>
    <row r="11" spans="1:30" ht="30" customHeight="1">
      <c r="A11" s="47">
        <v>1</v>
      </c>
      <c r="B11" s="24" t="s">
        <v>29</v>
      </c>
      <c r="C11" s="25"/>
      <c r="D11" s="88"/>
      <c r="E11" s="9"/>
      <c r="F11" s="34">
        <v>6</v>
      </c>
      <c r="G11" s="38"/>
      <c r="H11" s="55"/>
      <c r="K11" s="25"/>
      <c r="T11" s="61"/>
      <c r="U11" s="61"/>
      <c r="V11" s="61"/>
      <c r="W11" s="61"/>
      <c r="X11" s="61"/>
      <c r="Y11" s="61"/>
      <c r="Z11" s="61"/>
      <c r="AA11" s="61"/>
    </row>
    <row r="12" spans="1:30" ht="30" customHeight="1">
      <c r="A12" s="47">
        <v>4</v>
      </c>
      <c r="B12" s="24"/>
      <c r="C12" s="25"/>
      <c r="D12" s="88"/>
      <c r="E12" s="9"/>
      <c r="F12" s="34"/>
      <c r="G12" s="38"/>
      <c r="H12" s="72"/>
      <c r="I12" s="75"/>
      <c r="K12" s="25"/>
      <c r="Q12" s="61"/>
      <c r="R12" s="61"/>
      <c r="S12" s="61"/>
      <c r="T12" s="61"/>
      <c r="U12" s="61"/>
      <c r="V12" s="61"/>
    </row>
    <row r="13" spans="1:30" customFormat="1" ht="30" customHeight="1">
      <c r="D13" s="89"/>
      <c r="I13" s="77"/>
      <c r="J13" s="83" t="s">
        <v>8</v>
      </c>
      <c r="L13" s="89"/>
      <c r="M13" s="46"/>
      <c r="N13" s="46"/>
      <c r="O13" s="87" t="s">
        <v>4</v>
      </c>
      <c r="P13" s="49"/>
    </row>
    <row r="14" spans="1:30" customFormat="1" ht="30" customHeight="1">
      <c r="D14" s="89"/>
      <c r="I14" s="77"/>
      <c r="J14" s="22" t="str">
        <f>IF(AND(F11&lt;1,F12&lt;1),"",IF(F11+G11&gt;F12+G12,B11,B12))</f>
        <v>Maikel Rietjens</v>
      </c>
      <c r="L14" s="88">
        <v>45</v>
      </c>
      <c r="M14" s="9"/>
      <c r="N14" s="27">
        <v>4</v>
      </c>
      <c r="O14" s="86"/>
      <c r="P14" s="85" t="str">
        <f>IF(AND(N14&lt;1,N15&lt;1),"",IF(N14+O14&gt;N15+O15,"1e","2e"))</f>
        <v>2e</v>
      </c>
    </row>
    <row r="15" spans="1:30" customFormat="1" ht="30" customHeight="1">
      <c r="D15" s="89"/>
      <c r="I15" s="84"/>
      <c r="J15" s="22" t="str">
        <f>IF(AND(F18&lt;1,F19&lt;1),"",IF(F18+G18&gt;F19+G19,B18,B19))</f>
        <v>Alex Laenen</v>
      </c>
      <c r="L15" s="88">
        <v>46</v>
      </c>
      <c r="M15" s="9"/>
      <c r="N15" s="27">
        <v>6</v>
      </c>
      <c r="O15" s="86"/>
      <c r="P15" s="85" t="str">
        <f>IF(AND(N14&lt;1,N15&lt;1),"",IF(N15+O15&gt;N14+O14,"1e","2e"))</f>
        <v>1e</v>
      </c>
    </row>
    <row r="16" spans="1:30" ht="30" customHeight="1">
      <c r="A16" s="47"/>
      <c r="B16" s="53"/>
      <c r="C16" s="53"/>
      <c r="D16" s="90"/>
      <c r="E16" s="50"/>
      <c r="F16" s="51"/>
      <c r="G16" s="52"/>
      <c r="I16" s="75"/>
      <c r="K16" s="53"/>
      <c r="L16" s="90"/>
      <c r="Q16" s="61"/>
      <c r="R16" s="61"/>
      <c r="S16" s="61"/>
      <c r="T16" s="61"/>
      <c r="U16" s="61"/>
      <c r="V16" s="61"/>
    </row>
    <row r="17" spans="1:27" ht="30" customHeight="1">
      <c r="A17" s="47">
        <v>3</v>
      </c>
      <c r="B17" s="24"/>
      <c r="C17" s="25"/>
      <c r="D17" s="88"/>
      <c r="E17" s="9"/>
      <c r="F17" s="34"/>
      <c r="G17" s="38"/>
      <c r="H17" s="55"/>
      <c r="I17" s="75"/>
      <c r="K17" s="25"/>
      <c r="L17" s="46"/>
      <c r="P17" s="61"/>
      <c r="Q17" s="61"/>
      <c r="R17" s="61"/>
      <c r="S17" s="61"/>
      <c r="T17" s="61"/>
      <c r="U17" s="61"/>
    </row>
    <row r="18" spans="1:27" ht="27" customHeight="1">
      <c r="A18" s="47">
        <v>2</v>
      </c>
      <c r="B18" s="24" t="s">
        <v>30</v>
      </c>
      <c r="C18" s="25"/>
      <c r="D18" s="88"/>
      <c r="E18" s="9"/>
      <c r="F18" s="34">
        <v>6</v>
      </c>
      <c r="G18" s="38"/>
      <c r="H18" s="73"/>
      <c r="K18" s="25"/>
      <c r="L18" s="46"/>
      <c r="S18" s="63"/>
      <c r="T18" s="62"/>
      <c r="U18" s="58"/>
      <c r="V18" s="58"/>
      <c r="W18" s="59"/>
      <c r="X18" s="59"/>
      <c r="Y18" s="61"/>
      <c r="Z18" s="61"/>
    </row>
    <row r="19" spans="1:27">
      <c r="T19" s="61"/>
      <c r="U19" s="61"/>
      <c r="V19" s="61"/>
      <c r="W19" s="61"/>
      <c r="X19" s="61"/>
      <c r="Y19" s="61"/>
      <c r="Z19" s="61"/>
      <c r="AA19" s="61"/>
    </row>
  </sheetData>
  <mergeCells count="3">
    <mergeCell ref="N4:X4"/>
    <mergeCell ref="B9:G9"/>
    <mergeCell ref="J9:O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Blad9" enableFormatConditionsCalculation="0">
    <pageSetUpPr fitToPage="1"/>
  </sheetPr>
  <dimension ref="A1:Z27"/>
  <sheetViews>
    <sheetView showGridLines="0" defaultGridColor="0" colorId="22" zoomScale="48" workbookViewId="0">
      <selection activeCell="K49" sqref="K49"/>
    </sheetView>
  </sheetViews>
  <sheetFormatPr baseColWidth="10" defaultColWidth="9.85546875" defaultRowHeight="15" x14ac:dyDescent="0"/>
  <cols>
    <col min="1" max="1" width="4" customWidth="1"/>
    <col min="2" max="2" width="35.140625" customWidth="1"/>
    <col min="3" max="3" width="2" customWidth="1"/>
    <col min="4" max="4" width="30.5703125" customWidth="1"/>
    <col min="5" max="5" width="2.85546875" customWidth="1"/>
    <col min="7" max="8" width="5.85546875" customWidth="1"/>
    <col min="9" max="10" width="6.85546875" customWidth="1"/>
    <col min="11" max="11" width="35.140625" customWidth="1"/>
    <col min="12" max="12" width="2.85546875" customWidth="1"/>
    <col min="14" max="14" width="5.85546875" customWidth="1"/>
    <col min="15" max="15" width="7.85546875" customWidth="1"/>
    <col min="16" max="16" width="5.85546875" customWidth="1"/>
    <col min="17" max="18" width="9.42578125" customWidth="1"/>
    <col min="19" max="19" width="31" bestFit="1" customWidth="1"/>
  </cols>
  <sheetData>
    <row r="1" spans="1:26" ht="16.5" customHeight="1"/>
    <row r="2" spans="1:26" ht="19.5" customHeight="1"/>
    <row r="3" spans="1:26" ht="19.5" customHeight="1"/>
    <row r="4" spans="1:26" ht="40.5" customHeight="1">
      <c r="B4" s="45" t="str">
        <f>scores!B1</f>
        <v>Koningsschieten 2019</v>
      </c>
      <c r="C4" s="5"/>
      <c r="D4" s="5"/>
      <c r="E4" s="5"/>
      <c r="F4" s="5"/>
      <c r="G4" s="5"/>
      <c r="H4" s="5"/>
      <c r="I4" s="5"/>
      <c r="J4" s="5"/>
      <c r="K4" s="2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21" t="str">
        <f>IF(scores!D3="","",scores!D3)</f>
        <v/>
      </c>
      <c r="X4" s="5"/>
      <c r="Y4" s="5"/>
      <c r="Z4" s="6"/>
    </row>
    <row r="5" spans="1:26" ht="21" customHeight="1"/>
    <row r="6" spans="1:26" ht="42" customHeight="1">
      <c r="B6" s="43" t="e">
        <f>#REF!</f>
        <v>#REF!</v>
      </c>
    </row>
    <row r="7" spans="1:26" ht="19.5" customHeight="1"/>
    <row r="8" spans="1:26" ht="34.5" customHeight="1">
      <c r="B8" s="7" t="s">
        <v>2</v>
      </c>
      <c r="C8" s="21"/>
      <c r="D8" s="21"/>
      <c r="E8" s="5"/>
      <c r="F8" s="6"/>
      <c r="G8" s="18"/>
      <c r="H8" s="18"/>
      <c r="I8" s="4"/>
      <c r="J8" s="4"/>
      <c r="K8" s="7" t="s">
        <v>0</v>
      </c>
      <c r="L8" s="5"/>
      <c r="M8" s="6"/>
      <c r="N8" s="18"/>
      <c r="S8" s="7" t="s">
        <v>1</v>
      </c>
      <c r="T8" s="5"/>
      <c r="U8" s="6"/>
    </row>
    <row r="10" spans="1:26" ht="30" customHeight="1">
      <c r="B10" s="10"/>
      <c r="C10" s="10"/>
      <c r="D10" s="10"/>
      <c r="E10" s="4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26" ht="30" customHeight="1">
      <c r="B11" s="10"/>
      <c r="C11" s="10"/>
      <c r="D11" s="10"/>
      <c r="E11" s="4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26" ht="30" customHeight="1">
      <c r="A12" s="1">
        <v>1</v>
      </c>
      <c r="B12" s="24" t="e">
        <f>#REF!</f>
        <v>#REF!</v>
      </c>
      <c r="C12" s="25"/>
      <c r="D12" s="24" t="e">
        <f>#REF!</f>
        <v>#REF!</v>
      </c>
      <c r="E12" s="9"/>
      <c r="F12" s="34"/>
      <c r="G12" s="38"/>
      <c r="H12" s="39"/>
      <c r="I12" s="17" t="str">
        <f>IF(F12&lt;1,"",IF(F12+G12&gt;F14+G14,"--&gt;&gt;",""))</f>
        <v/>
      </c>
      <c r="J12" s="17"/>
      <c r="K12" s="10"/>
      <c r="L12" s="10"/>
      <c r="M12" s="10"/>
      <c r="N12" s="10"/>
      <c r="O12" s="10"/>
    </row>
    <row r="13" spans="1:26" ht="30" customHeight="1">
      <c r="A13" s="1"/>
      <c r="B13" s="11"/>
      <c r="C13" s="11"/>
      <c r="D13" s="11"/>
      <c r="E13" s="4"/>
      <c r="F13" s="35"/>
      <c r="G13" s="40"/>
      <c r="H13" s="40"/>
      <c r="I13" s="2"/>
      <c r="J13" s="2"/>
      <c r="K13" s="22" t="str">
        <f>IF(AND(F12&lt;1,F14&lt;1),"",IF(F12+G12&gt;F14+G14,B12,B14))</f>
        <v/>
      </c>
      <c r="L13" s="9"/>
      <c r="M13" s="27"/>
      <c r="N13" s="41"/>
      <c r="O13" s="17" t="str">
        <f>IF(M13&lt;1,"",IF(M13+N13&gt;M17+N17,"--&gt;&gt;",IF(OR(M13+N13&gt;M21+N21,M13+N13&gt;M25+N25),"  3e","")))</f>
        <v/>
      </c>
      <c r="P13" s="12"/>
    </row>
    <row r="14" spans="1:26" ht="30" customHeight="1" thickBot="1">
      <c r="A14" s="1">
        <v>8</v>
      </c>
      <c r="B14" s="24" t="e">
        <f>#REF!</f>
        <v>#REF!</v>
      </c>
      <c r="C14" s="25"/>
      <c r="D14" s="24" t="e">
        <f>#REF!</f>
        <v>#REF!</v>
      </c>
      <c r="E14" s="9"/>
      <c r="F14" s="34"/>
      <c r="G14" s="38"/>
      <c r="H14" s="39"/>
      <c r="I14" s="17" t="str">
        <f>IF(F14&lt;1,"",IF(F14+G14&gt;F12+G12,"--&gt;&gt;",""))</f>
        <v/>
      </c>
      <c r="J14" s="17"/>
      <c r="K14" s="23"/>
      <c r="L14" s="10"/>
      <c r="M14" s="36"/>
      <c r="N14" s="37"/>
      <c r="O14" s="12"/>
      <c r="P14" s="12"/>
    </row>
    <row r="15" spans="1:26" ht="30" customHeight="1" thickTop="1" thickBot="1">
      <c r="A15" s="1"/>
      <c r="B15" s="26"/>
      <c r="C15" s="26"/>
      <c r="D15" s="26"/>
      <c r="E15" s="4"/>
      <c r="F15" s="35"/>
      <c r="G15" s="40"/>
      <c r="H15" s="40"/>
      <c r="K15" s="3"/>
      <c r="L15" s="10"/>
      <c r="M15" s="16" t="str">
        <f>IF(AND(M13&lt;1,M17&lt;1),"",IF(M13+N13&gt;M17+N17,K13,K17))</f>
        <v/>
      </c>
      <c r="N15" s="20"/>
      <c r="O15" s="14"/>
      <c r="P15" s="14"/>
      <c r="Q15" s="15"/>
      <c r="R15" s="44"/>
    </row>
    <row r="16" spans="1:26" ht="30" customHeight="1" thickTop="1">
      <c r="A16" s="1">
        <v>5</v>
      </c>
      <c r="B16" s="24" t="e">
        <f>#REF!</f>
        <v>#REF!</v>
      </c>
      <c r="C16" s="25"/>
      <c r="D16" s="24" t="e">
        <f>#REF!</f>
        <v>#REF!</v>
      </c>
      <c r="E16" s="9"/>
      <c r="F16" s="34"/>
      <c r="G16" s="38"/>
      <c r="H16" s="39"/>
      <c r="I16" s="17" t="str">
        <f>IF(F16&lt;1,"",IF(F16+G16&gt;F18+G18,"--&gt;&gt;",""))</f>
        <v/>
      </c>
      <c r="J16" s="17"/>
      <c r="K16" s="23"/>
      <c r="L16" s="10"/>
      <c r="M16" s="13"/>
      <c r="N16" s="19"/>
      <c r="O16" s="12"/>
      <c r="P16" s="12"/>
    </row>
    <row r="17" spans="1:25" ht="27" customHeight="1">
      <c r="A17" s="1"/>
      <c r="B17" s="11"/>
      <c r="C17" s="11"/>
      <c r="D17" s="11"/>
      <c r="E17" s="4"/>
      <c r="F17" s="35"/>
      <c r="G17" s="40"/>
      <c r="H17" s="40"/>
      <c r="K17" s="22" t="str">
        <f>IF(AND(F16&lt;1,F18&lt;1),"",IF(F16+G16&gt;F18+G18,B16,B18))</f>
        <v/>
      </c>
      <c r="L17" s="9"/>
      <c r="M17" s="27"/>
      <c r="N17" s="41"/>
      <c r="O17" s="17" t="str">
        <f>IF(M17&lt;1,"",IF(M17+N17&gt;M13+N13,"--&gt;&gt;",IF(OR(M17+N17&gt;M21+N21,M17+N17&gt;M25+N25),"  3e","")))</f>
        <v/>
      </c>
      <c r="P17" s="12"/>
      <c r="S17" s="22" t="str">
        <f>M15</f>
        <v/>
      </c>
      <c r="T17" s="9"/>
      <c r="U17" s="27"/>
      <c r="V17" s="41"/>
      <c r="W17" s="2" t="str">
        <f>IF(U17&lt;1,"",IF(U17+V17&lt;U21+V21,"  2e",""))</f>
        <v/>
      </c>
      <c r="X17" s="12"/>
    </row>
    <row r="18" spans="1:25" ht="27" customHeight="1" thickBot="1">
      <c r="A18" s="1">
        <v>4</v>
      </c>
      <c r="B18" s="24" t="e">
        <f>#REF!</f>
        <v>#REF!</v>
      </c>
      <c r="C18" s="25"/>
      <c r="D18" s="24" t="e">
        <f>#REF!</f>
        <v>#REF!</v>
      </c>
      <c r="E18" s="9"/>
      <c r="F18" s="34"/>
      <c r="G18" s="38"/>
      <c r="H18" s="39"/>
      <c r="I18" s="17" t="str">
        <f>IF(F18&lt;1,"",IF(F18+G18&gt;F16+G16,"--&gt;&gt;",""))</f>
        <v/>
      </c>
      <c r="J18" s="17"/>
      <c r="S18" s="23"/>
      <c r="T18" s="10"/>
      <c r="U18" s="36"/>
      <c r="V18" s="37"/>
      <c r="W18" s="12"/>
      <c r="X18" s="12"/>
    </row>
    <row r="19" spans="1:25" ht="27" customHeight="1" thickTop="1" thickBot="1">
      <c r="B19" s="8"/>
      <c r="C19" s="8"/>
      <c r="D19" s="8"/>
      <c r="S19" s="3"/>
      <c r="T19" s="10"/>
      <c r="U19" s="16" t="str">
        <f>IF(AND(U17&lt;1,U21&lt;1),"",IF(U17+V17&gt;U21+V21,S17,S21))</f>
        <v/>
      </c>
      <c r="V19" s="20"/>
      <c r="W19" s="14"/>
      <c r="X19" s="14"/>
      <c r="Y19" s="15"/>
    </row>
    <row r="20" spans="1:25" ht="29" thickTop="1">
      <c r="A20" s="1">
        <v>3</v>
      </c>
      <c r="B20" s="24" t="e">
        <f>#REF!</f>
        <v>#REF!</v>
      </c>
      <c r="C20" s="25"/>
      <c r="D20" s="24" t="e">
        <f>#REF!</f>
        <v>#REF!</v>
      </c>
      <c r="E20" s="9"/>
      <c r="F20" s="34"/>
      <c r="G20" s="38"/>
      <c r="H20" s="39"/>
      <c r="I20" s="17" t="str">
        <f>IF(F20&lt;1,"",IF(F20+G20&gt;F22+G22,"--&gt;&gt;",""))</f>
        <v/>
      </c>
      <c r="J20" s="17"/>
      <c r="K20" s="10"/>
      <c r="L20" s="10"/>
      <c r="M20" s="10"/>
      <c r="N20" s="10"/>
      <c r="O20" s="10"/>
      <c r="S20" s="23"/>
      <c r="T20" s="10"/>
      <c r="U20" s="13"/>
      <c r="V20" s="19"/>
      <c r="W20" s="12"/>
      <c r="X20" s="12"/>
    </row>
    <row r="21" spans="1:25" ht="28">
      <c r="A21" s="1"/>
      <c r="B21" s="11"/>
      <c r="C21" s="11"/>
      <c r="D21" s="11"/>
      <c r="E21" s="4"/>
      <c r="F21" s="35"/>
      <c r="G21" s="40"/>
      <c r="H21" s="40"/>
      <c r="I21" s="2"/>
      <c r="J21" s="2"/>
      <c r="K21" s="22" t="str">
        <f>IF(AND(F20&lt;1,F22&lt;1),"",IF(F20+G20&gt;F22+G22,B20,B22))</f>
        <v/>
      </c>
      <c r="L21" s="9"/>
      <c r="M21" s="27"/>
      <c r="N21" s="41"/>
      <c r="O21" s="17" t="str">
        <f>IF(M21&lt;1,"",IF(M21+N21&gt;M25+N25,"--&gt;&gt;",IF(OR(M21+N21&gt;M17+N17,M21+N21&gt;M13+N13),"  3e","")))</f>
        <v/>
      </c>
      <c r="P21" s="12"/>
      <c r="S21" s="22" t="str">
        <f>M23</f>
        <v/>
      </c>
      <c r="T21" s="9"/>
      <c r="U21" s="27"/>
      <c r="V21" s="41"/>
      <c r="W21" s="2" t="str">
        <f>IF(U21&lt;1,"",IF(U21+V21&lt;U17+V17,"  2e",""))</f>
        <v/>
      </c>
      <c r="X21" s="12"/>
    </row>
    <row r="22" spans="1:25" ht="29" thickBot="1">
      <c r="A22" s="1">
        <v>6</v>
      </c>
      <c r="B22" s="24" t="e">
        <f>#REF!</f>
        <v>#REF!</v>
      </c>
      <c r="C22" s="25"/>
      <c r="D22" s="24" t="e">
        <f>#REF!</f>
        <v>#REF!</v>
      </c>
      <c r="E22" s="9"/>
      <c r="F22" s="34"/>
      <c r="G22" s="38"/>
      <c r="H22" s="39"/>
      <c r="I22" s="17" t="str">
        <f>IF(F22&lt;1,"",IF(F22+G22&gt;F20+G20,"--&gt;&gt;",""))</f>
        <v/>
      </c>
      <c r="J22" s="17"/>
      <c r="K22" s="23"/>
      <c r="L22" s="10"/>
      <c r="M22" s="36"/>
      <c r="N22" s="37"/>
      <c r="O22" s="12"/>
      <c r="P22" s="12"/>
    </row>
    <row r="23" spans="1:25" ht="28" thickTop="1" thickBot="1">
      <c r="A23" s="1"/>
      <c r="B23" s="26"/>
      <c r="C23" s="26"/>
      <c r="D23" s="26"/>
      <c r="E23" s="4"/>
      <c r="F23" s="35"/>
      <c r="G23" s="40"/>
      <c r="H23" s="40"/>
      <c r="K23" s="3"/>
      <c r="L23" s="10"/>
      <c r="M23" s="16" t="str">
        <f>IF(AND(M21&lt;1,M25&lt;1),"",IF(M21+N21&gt;M25+N25,K21,K25))</f>
        <v/>
      </c>
      <c r="N23" s="20"/>
      <c r="O23" s="14"/>
      <c r="P23" s="14"/>
      <c r="Q23" s="15"/>
      <c r="R23" s="44"/>
    </row>
    <row r="24" spans="1:25" ht="29" thickTop="1">
      <c r="A24" s="1">
        <v>7</v>
      </c>
      <c r="B24" s="24" t="e">
        <f>#REF!</f>
        <v>#REF!</v>
      </c>
      <c r="C24" s="25"/>
      <c r="D24" s="24" t="e">
        <f>#REF!</f>
        <v>#REF!</v>
      </c>
      <c r="E24" s="9"/>
      <c r="F24" s="34"/>
      <c r="G24" s="38"/>
      <c r="H24" s="39"/>
      <c r="I24" s="17" t="str">
        <f>IF(F24&lt;1,"",IF(F24+G24&gt;F26+G26,"--&gt;&gt;",""))</f>
        <v/>
      </c>
      <c r="J24" s="17"/>
      <c r="K24" s="23"/>
      <c r="L24" s="10"/>
      <c r="M24" s="13"/>
      <c r="N24" s="19"/>
      <c r="O24" s="12"/>
      <c r="P24" s="12"/>
    </row>
    <row r="25" spans="1:25" ht="28">
      <c r="A25" s="1"/>
      <c r="B25" s="11"/>
      <c r="C25" s="11"/>
      <c r="D25" s="11"/>
      <c r="E25" s="4"/>
      <c r="F25" s="35"/>
      <c r="G25" s="40"/>
      <c r="H25" s="40"/>
      <c r="K25" s="22" t="str">
        <f>IF(AND(F24&lt;1,F26&lt;1),"",IF(F24+G24&gt;F26+G26,B24,B26))</f>
        <v/>
      </c>
      <c r="L25" s="9"/>
      <c r="M25" s="27"/>
      <c r="N25" s="41"/>
      <c r="O25" s="17" t="str">
        <f>IF(M25&lt;1,"",IF(M25+N25&gt;M21+N21,"--&gt;&gt;",IF(OR(M25+N25&gt;M17+N17,M25+N25&gt;M13+N13),"  3e","")))</f>
        <v/>
      </c>
      <c r="P25" s="12"/>
    </row>
    <row r="26" spans="1:25" ht="28">
      <c r="A26" s="1">
        <v>2</v>
      </c>
      <c r="B26" s="24" t="e">
        <f>#REF!</f>
        <v>#REF!</v>
      </c>
      <c r="C26" s="25"/>
      <c r="D26" s="24" t="e">
        <f>#REF!</f>
        <v>#REF!</v>
      </c>
      <c r="E26" s="9"/>
      <c r="F26" s="34"/>
      <c r="G26" s="38"/>
      <c r="H26" s="39"/>
      <c r="I26" s="17" t="str">
        <f>IF(F26&lt;1,"",IF(F26+G26&gt;F24+G24,"--&gt;&gt;",""))</f>
        <v/>
      </c>
      <c r="J26" s="17"/>
      <c r="K26" s="10"/>
      <c r="L26" s="10"/>
      <c r="M26" s="10"/>
      <c r="N26" s="10"/>
      <c r="O26" s="10"/>
    </row>
    <row r="27" spans="1:25">
      <c r="B27" s="10"/>
      <c r="C27" s="10"/>
      <c r="D27" s="10"/>
      <c r="E27" s="4"/>
      <c r="F27" s="10"/>
      <c r="G27" s="10"/>
      <c r="H27" s="10"/>
      <c r="I27" s="10"/>
      <c r="J27" s="10"/>
      <c r="K27" s="10"/>
      <c r="L27" s="10"/>
      <c r="M27" s="10"/>
      <c r="N27" s="10"/>
      <c r="O27" s="10"/>
    </row>
  </sheetData>
  <phoneticPr fontId="0" type="noConversion"/>
  <pageMargins left="0.39370078740157483" right="0.39370078740157483" top="0.39370078740157483" bottom="0.39370078740157483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 enableFormatConditionsCalculation="0">
    <tabColor indexed="63"/>
  </sheetPr>
  <dimension ref="A1"/>
  <sheetViews>
    <sheetView workbookViewId="0">
      <selection activeCell="C38" sqref="C38"/>
    </sheetView>
  </sheetViews>
  <sheetFormatPr baseColWidth="10" defaultColWidth="8.7109375" defaultRowHeight="15" x14ac:dyDescent="0"/>
  <sheetData>
    <row r="1" spans="1:1">
      <c r="A1" t="s">
        <v>3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scores</vt:lpstr>
      <vt:lpstr>Finale Senioren</vt:lpstr>
      <vt:lpstr>Finale Jeugd</vt:lpstr>
      <vt:lpstr>Finale Hout</vt:lpstr>
      <vt:lpstr>Finale Compound</vt:lpstr>
      <vt:lpstr>FINALE incl kwart</vt:lpstr>
      <vt:lpstr>wachtwoord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Brouns</dc:creator>
  <cp:lastModifiedBy>Tim  Freriks</cp:lastModifiedBy>
  <cp:lastPrinted>2013-03-03T13:15:07Z</cp:lastPrinted>
  <dcterms:created xsi:type="dcterms:W3CDTF">1998-02-10T19:58:49Z</dcterms:created>
  <dcterms:modified xsi:type="dcterms:W3CDTF">2019-03-31T09:21:42Z</dcterms:modified>
</cp:coreProperties>
</file>