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Blad1" sheetId="1" r:id="rId1"/>
    <sheet name="Blad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1" l="1"/>
  <c r="M3" i="1"/>
  <c r="F18" i="1"/>
  <c r="G18" i="1"/>
  <c r="M18" i="1"/>
  <c r="O18" i="1"/>
  <c r="I18" i="1"/>
  <c r="O12" i="1"/>
  <c r="O9" i="1"/>
  <c r="O8" i="1"/>
  <c r="O4" i="1"/>
  <c r="O5" i="1"/>
  <c r="O6" i="1"/>
  <c r="O7" i="1"/>
  <c r="E18" i="1"/>
  <c r="H18" i="1"/>
  <c r="M12" i="1"/>
  <c r="M11" i="1"/>
  <c r="O11" i="1"/>
  <c r="M9" i="1"/>
  <c r="M8" i="1"/>
  <c r="M4" i="1"/>
  <c r="M6" i="1"/>
  <c r="M7" i="1"/>
  <c r="M5" i="1"/>
  <c r="P18" i="1"/>
  <c r="M13" i="1"/>
  <c r="M14" i="1"/>
  <c r="M10" i="1"/>
  <c r="M15" i="1"/>
  <c r="M16" i="1"/>
  <c r="O10" i="1"/>
  <c r="O13" i="1"/>
  <c r="M17" i="1"/>
  <c r="O14" i="1"/>
  <c r="O15" i="1"/>
  <c r="O16" i="1"/>
  <c r="O17" i="1"/>
  <c r="N3" i="1"/>
  <c r="N15" i="1"/>
  <c r="P15" i="1"/>
  <c r="P6" i="1"/>
  <c r="N16" i="1"/>
  <c r="N8" i="1"/>
  <c r="P8" i="1"/>
  <c r="N11" i="1"/>
  <c r="N18" i="1"/>
  <c r="P16" i="1"/>
  <c r="P7" i="1"/>
  <c r="N4" i="1"/>
  <c r="N7" i="1"/>
  <c r="N12" i="1"/>
  <c r="N9" i="1"/>
  <c r="N10" i="1"/>
  <c r="N13" i="1"/>
  <c r="N17" i="1"/>
  <c r="N14" i="1"/>
  <c r="N6" i="1"/>
  <c r="N5" i="1"/>
  <c r="P4" i="1"/>
  <c r="P17" i="1"/>
  <c r="P11" i="1"/>
  <c r="P13" i="1"/>
  <c r="P5" i="1"/>
  <c r="P12" i="1"/>
  <c r="P3" i="1"/>
  <c r="P14" i="1"/>
  <c r="P9" i="1"/>
  <c r="P10" i="1"/>
</calcChain>
</file>

<file path=xl/sharedStrings.xml><?xml version="1.0" encoding="utf-8"?>
<sst xmlns="http://schemas.openxmlformats.org/spreadsheetml/2006/main" count="44" uniqueCount="33">
  <si>
    <t>NR</t>
  </si>
  <si>
    <t>Naam</t>
  </si>
  <si>
    <t>1e BW</t>
  </si>
  <si>
    <t>2e BW</t>
  </si>
  <si>
    <t>3e BW</t>
  </si>
  <si>
    <t>4e BW</t>
  </si>
  <si>
    <t>5e BW</t>
  </si>
  <si>
    <t>6e BW</t>
  </si>
  <si>
    <t>7e BW</t>
  </si>
  <si>
    <t>Totaal 6b.</t>
  </si>
  <si>
    <t>Totaal</t>
  </si>
  <si>
    <t>Gem.</t>
  </si>
  <si>
    <t>P Gem.</t>
  </si>
  <si>
    <t>Tim Freriks</t>
  </si>
  <si>
    <t>Jald-Jetse Deelstra</t>
  </si>
  <si>
    <t>Luuk Vorselen</t>
  </si>
  <si>
    <t>Ton Snellen</t>
  </si>
  <si>
    <t>Harry Verspagen</t>
  </si>
  <si>
    <t>Eric Segers</t>
  </si>
  <si>
    <t>Leo Saes</t>
  </si>
  <si>
    <t>Luc Steyvers</t>
  </si>
  <si>
    <t>Rens Versteegen</t>
  </si>
  <si>
    <t>Maikel Rietjens</t>
  </si>
  <si>
    <t>Xander Steuten</t>
  </si>
  <si>
    <t>Ruud Creemers</t>
  </si>
  <si>
    <t>Marco Leggieri</t>
  </si>
  <si>
    <t>Marvin Seegers</t>
  </si>
  <si>
    <t>1e 4-tal</t>
  </si>
  <si>
    <t>Gem 2017</t>
  </si>
  <si>
    <t>KL</t>
  </si>
  <si>
    <t>R</t>
  </si>
  <si>
    <t>C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</si>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</sst>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5" xfId="0" applyFill="1" applyBorder="1"/>
    <xf numFmtId="0" fontId="0" fillId="0" borderId="3" xfId="0" applyBorder="1" applyAlignment="1">
      <alignment horizontal="right"/>
    </xf>
    <xf numFmtId="164" fontId="0" fillId="0" borderId="6" xfId="0" applyNumberFormat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2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0" fillId="3" borderId="4" xfId="0" applyNumberFormat="1" applyFill="1" applyBorder="1"/>
    <xf numFmtId="2" fontId="0" fillId="4" borderId="4" xfId="0" applyNumberFormat="1" applyFill="1" applyBorder="1"/>
    <xf numFmtId="0" fontId="0" fillId="0" borderId="2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2" fontId="0" fillId="0" borderId="4" xfId="0" applyNumberFormat="1" applyFill="1" applyBorder="1"/>
    <xf numFmtId="0" fontId="0" fillId="5" borderId="1" xfId="0" applyFill="1" applyBorder="1"/>
    <xf numFmtId="0" fontId="0" fillId="5" borderId="5" xfId="0" applyFill="1" applyBorder="1"/>
    <xf numFmtId="0" fontId="0" fillId="0" borderId="4" xfId="0" applyBorder="1" applyAlignment="1">
      <alignment horizontal="center"/>
    </xf>
    <xf numFmtId="0" fontId="0" fillId="0" borderId="7" xfId="0" applyFill="1" applyBorder="1"/>
    <xf numFmtId="164" fontId="0" fillId="0" borderId="8" xfId="0" applyNumberFormat="1" applyBorder="1" applyAlignment="1">
      <alignment horizontal="center" vertical="center"/>
    </xf>
    <xf numFmtId="0" fontId="0" fillId="6" borderId="5" xfId="0" applyFill="1" applyBorder="1"/>
    <xf numFmtId="0" fontId="0" fillId="7" borderId="5" xfId="0" applyFill="1" applyBorder="1"/>
    <xf numFmtId="2" fontId="0" fillId="8" borderId="4" xfId="0" applyNumberFormat="1" applyFill="1" applyBorder="1"/>
    <xf numFmtId="2" fontId="0" fillId="9" borderId="4" xfId="0" applyNumberFormat="1" applyFill="1" applyBorder="1"/>
  </cellXfs>
  <cellStyles count="1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Tim Freriks</c:v>
                </c:pt>
              </c:strCache>
            </c:strRef>
          </c:tx>
          <c:val>
            <c:numRef>
              <c:f>Blad1!$D$3:$K$3</c:f>
              <c:numCache>
                <c:formatCode>General</c:formatCode>
                <c:ptCount val="8"/>
                <c:pt idx="0" formatCode="0.0">
                  <c:v>239.8</c:v>
                </c:pt>
                <c:pt idx="1">
                  <c:v>240.0</c:v>
                </c:pt>
                <c:pt idx="2">
                  <c:v>237.0</c:v>
                </c:pt>
                <c:pt idx="3">
                  <c:v>234.0</c:v>
                </c:pt>
                <c:pt idx="4">
                  <c:v>243.0</c:v>
                </c:pt>
                <c:pt idx="5">
                  <c:v>243.0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6C-4F5A-8E22-55351724D758}"/>
            </c:ext>
          </c:extLst>
        </c:ser>
        <c:ser>
          <c:idx val="1"/>
          <c:order val="1"/>
          <c:tx>
            <c:strRef>
              <c:f>Blad1!$B$4</c:f>
              <c:strCache>
                <c:ptCount val="1"/>
                <c:pt idx="0">
                  <c:v>Jald-Jetse Deelstra</c:v>
                </c:pt>
              </c:strCache>
            </c:strRef>
          </c:tx>
          <c:val>
            <c:numRef>
              <c:f>Blad1!$D$4:$K$4</c:f>
              <c:numCache>
                <c:formatCode>General</c:formatCode>
                <c:ptCount val="8"/>
                <c:pt idx="0" formatCode="0.0">
                  <c:v>233.2</c:v>
                </c:pt>
                <c:pt idx="1">
                  <c:v>237.0</c:v>
                </c:pt>
                <c:pt idx="2">
                  <c:v>221.0</c:v>
                </c:pt>
                <c:pt idx="3">
                  <c:v>233.0</c:v>
                </c:pt>
                <c:pt idx="4">
                  <c:v>229.0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6C-4F5A-8E22-55351724D758}"/>
            </c:ext>
          </c:extLst>
        </c:ser>
        <c:ser>
          <c:idx val="2"/>
          <c:order val="2"/>
          <c:tx>
            <c:strRef>
              <c:f>Blad1!$B$5</c:f>
              <c:strCache>
                <c:ptCount val="1"/>
                <c:pt idx="0">
                  <c:v>Maikel Rietjens</c:v>
                </c:pt>
              </c:strCache>
            </c:strRef>
          </c:tx>
          <c:val>
            <c:numRef>
              <c:f>Blad1!$D$5:$K$5</c:f>
              <c:numCache>
                <c:formatCode>General</c:formatCode>
                <c:ptCount val="8"/>
                <c:pt idx="0" formatCode="0.0">
                  <c:v>224.0</c:v>
                </c:pt>
                <c:pt idx="1">
                  <c:v>227.0</c:v>
                </c:pt>
                <c:pt idx="2">
                  <c:v>228.0</c:v>
                </c:pt>
                <c:pt idx="3">
                  <c:v>229.0</c:v>
                </c:pt>
                <c:pt idx="4">
                  <c:v>230.0</c:v>
                </c:pt>
                <c:pt idx="5">
                  <c:v>231.0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6C-4F5A-8E22-55351724D758}"/>
            </c:ext>
          </c:extLst>
        </c:ser>
        <c:ser>
          <c:idx val="3"/>
          <c:order val="3"/>
          <c:tx>
            <c:strRef>
              <c:f>Blad1!$B$6</c:f>
              <c:strCache>
                <c:ptCount val="1"/>
                <c:pt idx="0">
                  <c:v>Ruud Creemers</c:v>
                </c:pt>
              </c:strCache>
            </c:strRef>
          </c:tx>
          <c:val>
            <c:numRef>
              <c:f>Blad1!$D$6:$K$6</c:f>
              <c:numCache>
                <c:formatCode>General</c:formatCode>
                <c:ptCount val="8"/>
                <c:pt idx="0" formatCode="0.0">
                  <c:v>218.5</c:v>
                </c:pt>
                <c:pt idx="1">
                  <c:v>214.0</c:v>
                </c:pt>
                <c:pt idx="2">
                  <c:v>220.0</c:v>
                </c:pt>
                <c:pt idx="3">
                  <c:v>231.0</c:v>
                </c:pt>
                <c:pt idx="4">
                  <c:v>230.0</c:v>
                </c:pt>
                <c:pt idx="5">
                  <c:v>231.0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6C-4F5A-8E22-55351724D758}"/>
            </c:ext>
          </c:extLst>
        </c:ser>
        <c:ser>
          <c:idx val="4"/>
          <c:order val="4"/>
          <c:tx>
            <c:strRef>
              <c:f>Blad1!$B$7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Blad1!$D$7:$K$7</c:f>
              <c:numCache>
                <c:formatCode>General</c:formatCode>
                <c:ptCount val="8"/>
                <c:pt idx="0" formatCode="0.0">
                  <c:v>216.7</c:v>
                </c:pt>
                <c:pt idx="1">
                  <c:v>225.0</c:v>
                </c:pt>
                <c:pt idx="2">
                  <c:v>211.0</c:v>
                </c:pt>
                <c:pt idx="3">
                  <c:v>228.0</c:v>
                </c:pt>
                <c:pt idx="4">
                  <c:v>210.0</c:v>
                </c:pt>
                <c:pt idx="5">
                  <c:v>222.0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6C-4F5A-8E22-55351724D758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6C-4F5A-8E22-55351724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284872"/>
        <c:axId val="2089288008"/>
      </c:lineChart>
      <c:catAx>
        <c:axId val="2089284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9288008"/>
        <c:crossesAt val="0.0"/>
        <c:auto val="1"/>
        <c:lblAlgn val="ctr"/>
        <c:lblOffset val="100"/>
        <c:noMultiLvlLbl val="0"/>
      </c:catAx>
      <c:valAx>
        <c:axId val="2089288008"/>
        <c:scaling>
          <c:orientation val="minMax"/>
          <c:max val="250.0"/>
          <c:min val="20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89284872"/>
        <c:crosses val="autoZero"/>
        <c:crossBetween val="between"/>
        <c:majorUnit val="10.0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43431173073238"/>
          <c:y val="0.0635577804039251"/>
          <c:w val="0.804838368263063"/>
          <c:h val="0.81909681188671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42-4106-957A-D1009CB4585E}"/>
            </c:ext>
          </c:extLst>
        </c:ser>
        <c:ser>
          <c:idx val="1"/>
          <c:order val="1"/>
          <c:tx>
            <c:strRef>
              <c:f>Blad1!$B$8</c:f>
              <c:strCache>
                <c:ptCount val="1"/>
                <c:pt idx="0">
                  <c:v>Marco Leggieri</c:v>
                </c:pt>
              </c:strCache>
            </c:strRef>
          </c:tx>
          <c:val>
            <c:numRef>
              <c:f>Blad1!$D$8:$K$8</c:f>
              <c:numCache>
                <c:formatCode>General</c:formatCode>
                <c:ptCount val="8"/>
                <c:pt idx="0" formatCode="0.0">
                  <c:v>208.8</c:v>
                </c:pt>
                <c:pt idx="2">
                  <c:v>214.0</c:v>
                </c:pt>
                <c:pt idx="3">
                  <c:v>207.0</c:v>
                </c:pt>
                <c:pt idx="4">
                  <c:v>207.0</c:v>
                </c:pt>
                <c:pt idx="5">
                  <c:v>218.0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42-4106-957A-D1009CB4585E}"/>
            </c:ext>
          </c:extLst>
        </c:ser>
        <c:ser>
          <c:idx val="2"/>
          <c:order val="2"/>
          <c:tx>
            <c:strRef>
              <c:f>Blad1!$B$9</c:f>
              <c:strCache>
                <c:ptCount val="1"/>
                <c:pt idx="0">
                  <c:v>Harry Verspagen</c:v>
                </c:pt>
              </c:strCache>
            </c:strRef>
          </c:tx>
          <c:val>
            <c:numRef>
              <c:f>Blad1!$D$9:$K$9</c:f>
              <c:numCache>
                <c:formatCode>General</c:formatCode>
                <c:ptCount val="8"/>
                <c:pt idx="0" formatCode="0.0">
                  <c:v>212.0</c:v>
                </c:pt>
                <c:pt idx="2">
                  <c:v>193.0</c:v>
                </c:pt>
                <c:pt idx="3">
                  <c:v>203.0</c:v>
                </c:pt>
                <c:pt idx="4">
                  <c:v>199.0</c:v>
                </c:pt>
                <c:pt idx="5">
                  <c:v>208.0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42-4106-957A-D1009CB4585E}"/>
            </c:ext>
          </c:extLst>
        </c:ser>
        <c:ser>
          <c:idx val="6"/>
          <c:order val="3"/>
          <c:tx>
            <c:strRef>
              <c:f>Blad1!$B$10</c:f>
              <c:strCache>
                <c:ptCount val="1"/>
                <c:pt idx="0">
                  <c:v>Xander Steuten</c:v>
                </c:pt>
              </c:strCache>
            </c:strRef>
          </c:tx>
          <c:val>
            <c:numRef>
              <c:f>Blad1!$D$10:$K$10</c:f>
              <c:numCache>
                <c:formatCode>General</c:formatCode>
                <c:ptCount val="8"/>
                <c:pt idx="0" formatCode="0.0">
                  <c:v>189.4</c:v>
                </c:pt>
                <c:pt idx="2">
                  <c:v>192.0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42-4106-957A-D1009CB4585E}"/>
            </c:ext>
          </c:extLst>
        </c:ser>
        <c:ser>
          <c:idx val="11"/>
          <c:order val="4"/>
          <c:tx>
            <c:strRef>
              <c:f>Blad1!$B$11</c:f>
              <c:strCache>
                <c:ptCount val="1"/>
                <c:pt idx="0">
                  <c:v>Leo Saes</c:v>
                </c:pt>
              </c:strCache>
            </c:strRef>
          </c:tx>
          <c:val>
            <c:numRef>
              <c:f>Blad1!$D$11:$K$11</c:f>
              <c:numCache>
                <c:formatCode>General</c:formatCode>
                <c:ptCount val="8"/>
                <c:pt idx="0" formatCode="0.0">
                  <c:v>189.2</c:v>
                </c:pt>
                <c:pt idx="2">
                  <c:v>178.0</c:v>
                </c:pt>
                <c:pt idx="3">
                  <c:v>191.0</c:v>
                </c:pt>
                <c:pt idx="4">
                  <c:v>179.0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42-4106-957A-D1009CB4585E}"/>
            </c:ext>
          </c:extLst>
        </c:ser>
        <c:ser>
          <c:idx val="3"/>
          <c:order val="5"/>
          <c:tx>
            <c:strRef>
              <c:f>Blad1!$B$12</c:f>
              <c:strCache>
                <c:ptCount val="1"/>
                <c:pt idx="0">
                  <c:v>Eric Segers</c:v>
                </c:pt>
              </c:strCache>
            </c:strRef>
          </c:tx>
          <c:val>
            <c:numRef>
              <c:f>Blad1!$D$12:$K$12</c:f>
              <c:numCache>
                <c:formatCode>General</c:formatCode>
                <c:ptCount val="8"/>
                <c:pt idx="0" formatCode="0.0">
                  <c:v>172.7</c:v>
                </c:pt>
                <c:pt idx="1">
                  <c:v>135.0</c:v>
                </c:pt>
                <c:pt idx="2">
                  <c:v>121.0</c:v>
                </c:pt>
                <c:pt idx="3">
                  <c:v>110.0</c:v>
                </c:pt>
                <c:pt idx="4">
                  <c:v>119.0</c:v>
                </c:pt>
                <c:pt idx="5">
                  <c:v>133.0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42-4106-957A-D1009CB45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909880"/>
        <c:axId val="2087205000"/>
      </c:lineChart>
      <c:catAx>
        <c:axId val="2086909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87205000"/>
        <c:crosses val="autoZero"/>
        <c:auto val="1"/>
        <c:lblAlgn val="ctr"/>
        <c:lblOffset val="100"/>
        <c:noMultiLvlLbl val="0"/>
      </c:catAx>
      <c:valAx>
        <c:axId val="2087205000"/>
        <c:scaling>
          <c:orientation val="minMax"/>
          <c:max val="230.0"/>
          <c:min val="1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6909880"/>
        <c:crosses val="autoZero"/>
        <c:crossBetween val="between"/>
        <c:majorUnit val="10.0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AD-43A4-9B0B-66EFD5517F8C}"/>
            </c:ext>
          </c:extLst>
        </c:ser>
        <c:ser>
          <c:idx val="1"/>
          <c:order val="1"/>
          <c:tx>
            <c:strRef>
              <c:f>Blad1!$B$13</c:f>
              <c:strCache>
                <c:ptCount val="1"/>
                <c:pt idx="0">
                  <c:v>Ton Snellen</c:v>
                </c:pt>
              </c:strCache>
            </c:strRef>
          </c:tx>
          <c:val>
            <c:numRef>
              <c:f>Blad1!$D$13:$K$13</c:f>
              <c:numCache>
                <c:formatCode>General</c:formatCode>
                <c:ptCount val="8"/>
                <c:pt idx="0" formatCode="0.0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AD-43A4-9B0B-66EFD5517F8C}"/>
            </c:ext>
          </c:extLst>
        </c:ser>
        <c:ser>
          <c:idx val="2"/>
          <c:order val="2"/>
          <c:tx>
            <c:strRef>
              <c:f>Blad1!$B$14</c:f>
              <c:strCache>
                <c:ptCount val="1"/>
                <c:pt idx="0">
                  <c:v>Rens Versteegen</c:v>
                </c:pt>
              </c:strCache>
            </c:strRef>
          </c:tx>
          <c:val>
            <c:numRef>
              <c:f>Blad1!$D$14:$K$14</c:f>
              <c:numCache>
                <c:formatCode>General</c:formatCode>
                <c:ptCount val="8"/>
                <c:pt idx="0" formatCode="0.0">
                  <c:v>119.2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AD-43A4-9B0B-66EFD5517F8C}"/>
            </c:ext>
          </c:extLst>
        </c:ser>
        <c:ser>
          <c:idx val="4"/>
          <c:order val="3"/>
          <c:tx>
            <c:strRef>
              <c:f>Blad1!$B$15</c:f>
              <c:strCache>
                <c:ptCount val="1"/>
                <c:pt idx="0">
                  <c:v>Marvin Seegers</c:v>
                </c:pt>
              </c:strCache>
            </c:strRef>
          </c:tx>
          <c:val>
            <c:numRef>
              <c:f>Blad1!$D$15:$K$15</c:f>
              <c:numCache>
                <c:formatCode>General</c:formatCode>
                <c:ptCount val="8"/>
                <c:pt idx="0" formatCode="0.0">
                  <c:v>210.5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AD-43A4-9B0B-66EFD5517F8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CAD-43A4-9B0B-66EFD5517F8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CAD-43A4-9B0B-66EFD551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341640"/>
        <c:axId val="2087343048"/>
      </c:lineChart>
      <c:catAx>
        <c:axId val="20873416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87343048"/>
        <c:crosses val="autoZero"/>
        <c:auto val="1"/>
        <c:lblAlgn val="ctr"/>
        <c:lblOffset val="100"/>
        <c:noMultiLvlLbl val="0"/>
      </c:catAx>
      <c:valAx>
        <c:axId val="2087343048"/>
        <c:scaling>
          <c:orientation val="minMax"/>
          <c:max val="220.0"/>
          <c:min val="14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7341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544366164756"/>
          <c:y val="0.257093570017529"/>
          <c:w val="0.16758953814983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Blad1!$B$16</c:f>
              <c:strCache>
                <c:ptCount val="1"/>
                <c:pt idx="0">
                  <c:v>Luc Steyvers</c:v>
                </c:pt>
              </c:strCache>
            </c:strRef>
          </c:tx>
          <c:val>
            <c:numRef>
              <c:f>Blad1!$D$16:$K$16</c:f>
              <c:numCache>
                <c:formatCode>General</c:formatCode>
                <c:ptCount val="8"/>
                <c:pt idx="0" formatCode="0.0">
                  <c:v>178.0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5C-41A2-879B-6A936A3BF04C}"/>
            </c:ext>
          </c:extLst>
        </c:ser>
        <c:ser>
          <c:idx val="1"/>
          <c:order val="1"/>
          <c:tx>
            <c:strRef>
              <c:f>Blad1!$B$17</c:f>
              <c:strCache>
                <c:ptCount val="1"/>
              </c:strCache>
            </c:strRef>
          </c:tx>
          <c:val>
            <c:numRef>
              <c:f>Blad1!$D$17:$K$17</c:f>
              <c:numCache>
                <c:formatCode>General</c:formatCode>
                <c:ptCount val="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5C-41A2-879B-6A936A3BF04C}"/>
            </c:ext>
          </c:extLst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5C-41A2-879B-6A936A3BF04C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5C-41A2-879B-6A936A3BF04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5C-41A2-879B-6A936A3BF04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E5C-41A2-879B-6A936A3B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576120"/>
        <c:axId val="2086921272"/>
      </c:lineChart>
      <c:catAx>
        <c:axId val="2087576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86921272"/>
        <c:crosses val="autoZero"/>
        <c:auto val="1"/>
        <c:lblAlgn val="ctr"/>
        <c:lblOffset val="100"/>
        <c:noMultiLvlLbl val="0"/>
      </c:catAx>
      <c:valAx>
        <c:axId val="2086921272"/>
        <c:scaling>
          <c:orientation val="minMax"/>
          <c:max val="210.0"/>
          <c:min val="15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87576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607634571994"/>
          <c:y val="0.232358587685373"/>
          <c:w val="0.19237482156835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50800</xdr:rowOff>
    </xdr:from>
    <xdr:to>
      <xdr:col>13</xdr:col>
      <xdr:colOff>76200</xdr:colOff>
      <xdr:row>19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19</xdr:row>
      <xdr:rowOff>114300</xdr:rowOff>
    </xdr:from>
    <xdr:to>
      <xdr:col>13</xdr:col>
      <xdr:colOff>92075</xdr:colOff>
      <xdr:row>38</xdr:row>
      <xdr:rowOff>88900</xdr:rowOff>
    </xdr:to>
    <xdr:graphicFrame macro="">
      <xdr:nvGraphicFramePr>
        <xdr:cNvPr id="3" name="Grafiek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139701</xdr:colOff>
      <xdr:row>40</xdr:row>
      <xdr:rowOff>88900</xdr:rowOff>
    </xdr:from>
    <xdr:to>
      <xdr:col>13</xdr:col>
      <xdr:colOff>101601</xdr:colOff>
      <xdr:row>59</xdr:row>
      <xdr:rowOff>63500</xdr:rowOff>
    </xdr:to>
    <xdr:graphicFrame macro="">
      <xdr:nvGraphicFramePr>
        <xdr:cNvPr id="4" name="Grafiek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61</xdr:row>
      <xdr:rowOff>0</xdr:rowOff>
    </xdr:from>
    <xdr:to>
      <xdr:col>13</xdr:col>
      <xdr:colOff>88900</xdr:colOff>
      <xdr:row>79</xdr:row>
      <xdr:rowOff>165100</xdr:rowOff>
    </xdr:to>
    <xdr:graphicFrame macro="">
      <xdr:nvGraphicFramePr>
        <xdr:cNvPr id="5" name="Grafiek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18"/>
  <sheetViews>
    <sheetView tabSelected="1" workbookViewId="0">
      <selection activeCell="O4" sqref="O4"/>
    </sheetView>
  </sheetViews>
  <sheetFormatPr baseColWidth="10" defaultColWidth="11" defaultRowHeight="15" x14ac:dyDescent="0"/>
  <cols>
    <col min="1" max="1" width="4.6640625" customWidth="1"/>
    <col min="2" max="2" width="19.5" customWidth="1"/>
    <col min="3" max="3" width="4.5" customWidth="1"/>
    <col min="4" max="16" width="9.5" customWidth="1"/>
  </cols>
  <sheetData>
    <row r="2" spans="1:18" ht="16" thickBot="1">
      <c r="A2" s="7" t="s">
        <v>0</v>
      </c>
      <c r="B2" s="4" t="s">
        <v>1</v>
      </c>
      <c r="C2" s="4" t="s">
        <v>29</v>
      </c>
      <c r="D2" s="5" t="s">
        <v>28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/>
      <c r="M2" s="5" t="s">
        <v>9</v>
      </c>
      <c r="N2" s="5" t="s">
        <v>10</v>
      </c>
      <c r="O2" s="5" t="s">
        <v>11</v>
      </c>
      <c r="P2" s="5" t="s">
        <v>12</v>
      </c>
    </row>
    <row r="3" spans="1:18">
      <c r="A3" s="2">
        <v>1</v>
      </c>
      <c r="B3" s="25" t="s">
        <v>13</v>
      </c>
      <c r="C3" s="25" t="s">
        <v>30</v>
      </c>
      <c r="D3" s="29">
        <v>239.8</v>
      </c>
      <c r="E3" s="27">
        <v>240</v>
      </c>
      <c r="F3" s="27">
        <v>237</v>
      </c>
      <c r="G3" s="27">
        <v>234</v>
      </c>
      <c r="H3" s="27">
        <v>243</v>
      </c>
      <c r="I3" s="27">
        <v>243</v>
      </c>
      <c r="J3" s="27"/>
      <c r="K3" s="17"/>
      <c r="L3" s="3"/>
      <c r="M3" s="14">
        <f t="shared" ref="M3:M12" si="0">SUM(E3+G3+H3+I3+J3+K3)+F3</f>
        <v>1197</v>
      </c>
      <c r="N3" s="12">
        <f t="shared" ref="N3:N12" si="1">SUM(E3:K3)</f>
        <v>1197</v>
      </c>
      <c r="O3" s="15">
        <f>SUM(M3/5)</f>
        <v>239.4</v>
      </c>
      <c r="P3" s="20">
        <f t="shared" ref="P3:P12" si="2">MIN(O3/25)</f>
        <v>9.5760000000000005</v>
      </c>
      <c r="Q3" s="9"/>
      <c r="R3" s="9"/>
    </row>
    <row r="4" spans="1:18">
      <c r="A4" s="2">
        <v>2</v>
      </c>
      <c r="B4" s="26" t="s">
        <v>14</v>
      </c>
      <c r="C4" s="26" t="s">
        <v>30</v>
      </c>
      <c r="D4" s="8">
        <v>233.2</v>
      </c>
      <c r="E4" s="13">
        <v>237</v>
      </c>
      <c r="F4" s="13">
        <v>221</v>
      </c>
      <c r="G4" s="13">
        <v>233</v>
      </c>
      <c r="H4" s="13">
        <v>229</v>
      </c>
      <c r="I4" s="13"/>
      <c r="J4" s="13"/>
      <c r="K4" s="18"/>
      <c r="L4" s="1"/>
      <c r="M4" s="14">
        <f t="shared" si="0"/>
        <v>920</v>
      </c>
      <c r="N4" s="12">
        <f t="shared" si="1"/>
        <v>920</v>
      </c>
      <c r="O4" s="15">
        <f>SUM(M4/4)</f>
        <v>230</v>
      </c>
      <c r="P4" s="20">
        <f t="shared" si="2"/>
        <v>9.1999999999999993</v>
      </c>
      <c r="Q4" s="10"/>
      <c r="R4" s="9"/>
    </row>
    <row r="5" spans="1:18">
      <c r="A5" s="2">
        <v>3</v>
      </c>
      <c r="B5" s="31" t="s">
        <v>22</v>
      </c>
      <c r="C5" s="31" t="s">
        <v>31</v>
      </c>
      <c r="D5" s="8">
        <v>224</v>
      </c>
      <c r="E5" s="13">
        <v>227</v>
      </c>
      <c r="F5" s="13">
        <v>228</v>
      </c>
      <c r="G5" s="13">
        <v>229</v>
      </c>
      <c r="H5" s="13">
        <v>230</v>
      </c>
      <c r="I5" s="13">
        <v>231</v>
      </c>
      <c r="J5" s="13"/>
      <c r="K5" s="18"/>
      <c r="L5" s="1"/>
      <c r="M5" s="14">
        <f t="shared" si="0"/>
        <v>1145</v>
      </c>
      <c r="N5" s="12">
        <f t="shared" si="1"/>
        <v>1145</v>
      </c>
      <c r="O5" s="15">
        <f t="shared" ref="O4:O7" si="3">SUM(M5/5)</f>
        <v>229</v>
      </c>
      <c r="P5" s="20">
        <f t="shared" si="2"/>
        <v>9.16</v>
      </c>
      <c r="Q5" s="10"/>
      <c r="R5" s="9"/>
    </row>
    <row r="6" spans="1:18">
      <c r="A6" s="2">
        <v>4</v>
      </c>
      <c r="B6" s="26" t="s">
        <v>24</v>
      </c>
      <c r="C6" s="26" t="s">
        <v>30</v>
      </c>
      <c r="D6" s="8">
        <v>218.5</v>
      </c>
      <c r="E6" s="13">
        <v>214</v>
      </c>
      <c r="F6" s="13">
        <v>220</v>
      </c>
      <c r="G6" s="13">
        <v>231</v>
      </c>
      <c r="H6" s="13">
        <v>230</v>
      </c>
      <c r="I6" s="13">
        <v>231</v>
      </c>
      <c r="J6" s="13"/>
      <c r="K6" s="19"/>
      <c r="L6" s="13"/>
      <c r="M6" s="14">
        <f t="shared" si="0"/>
        <v>1126</v>
      </c>
      <c r="N6" s="12">
        <f t="shared" si="1"/>
        <v>1126</v>
      </c>
      <c r="O6" s="15">
        <f t="shared" si="3"/>
        <v>225.2</v>
      </c>
      <c r="P6" s="21">
        <f t="shared" si="2"/>
        <v>9.0079999999999991</v>
      </c>
      <c r="Q6" s="10"/>
      <c r="R6" s="9"/>
    </row>
    <row r="7" spans="1:18">
      <c r="A7" s="2">
        <v>5</v>
      </c>
      <c r="B7" s="26" t="s">
        <v>15</v>
      </c>
      <c r="C7" s="26" t="s">
        <v>30</v>
      </c>
      <c r="D7" s="8">
        <v>216.7</v>
      </c>
      <c r="E7" s="13">
        <v>225</v>
      </c>
      <c r="F7" s="13">
        <v>211</v>
      </c>
      <c r="G7" s="13">
        <v>228</v>
      </c>
      <c r="H7" s="13">
        <v>210</v>
      </c>
      <c r="I7" s="13">
        <v>222</v>
      </c>
      <c r="J7" s="13"/>
      <c r="K7" s="18"/>
      <c r="L7" s="1"/>
      <c r="M7" s="14">
        <f t="shared" si="0"/>
        <v>1096</v>
      </c>
      <c r="N7" s="12">
        <f t="shared" si="1"/>
        <v>1096</v>
      </c>
      <c r="O7" s="15">
        <f t="shared" si="3"/>
        <v>219.2</v>
      </c>
      <c r="P7" s="21">
        <f t="shared" si="2"/>
        <v>8.7679999999999989</v>
      </c>
      <c r="Q7" s="10"/>
      <c r="R7" s="9"/>
    </row>
    <row r="8" spans="1:18">
      <c r="A8" s="2">
        <v>6</v>
      </c>
      <c r="B8" s="26" t="s">
        <v>25</v>
      </c>
      <c r="C8" s="26" t="s">
        <v>30</v>
      </c>
      <c r="D8" s="8">
        <v>208.8</v>
      </c>
      <c r="E8" s="13"/>
      <c r="F8" s="13">
        <v>214</v>
      </c>
      <c r="G8" s="13">
        <v>207</v>
      </c>
      <c r="H8" s="13">
        <v>207</v>
      </c>
      <c r="I8" s="13">
        <v>218</v>
      </c>
      <c r="J8" s="13"/>
      <c r="K8" s="19"/>
      <c r="L8" s="13"/>
      <c r="M8" s="14">
        <f t="shared" si="0"/>
        <v>846</v>
      </c>
      <c r="N8" s="12">
        <f t="shared" si="1"/>
        <v>846</v>
      </c>
      <c r="O8" s="15">
        <f>SUM(M8/4)</f>
        <v>211.5</v>
      </c>
      <c r="P8" s="21">
        <f t="shared" si="2"/>
        <v>8.4600000000000009</v>
      </c>
      <c r="Q8" s="10"/>
      <c r="R8" s="9"/>
    </row>
    <row r="9" spans="1:18">
      <c r="A9" s="2">
        <v>7</v>
      </c>
      <c r="B9" s="26" t="s">
        <v>17</v>
      </c>
      <c r="C9" s="26" t="s">
        <v>30</v>
      </c>
      <c r="D9" s="8">
        <v>212</v>
      </c>
      <c r="E9" s="13"/>
      <c r="F9" s="13">
        <v>193</v>
      </c>
      <c r="G9" s="13">
        <v>203</v>
      </c>
      <c r="H9" s="13">
        <v>199</v>
      </c>
      <c r="I9" s="13">
        <v>208</v>
      </c>
      <c r="J9" s="13"/>
      <c r="K9" s="18"/>
      <c r="L9" s="16"/>
      <c r="M9" s="14">
        <f t="shared" si="0"/>
        <v>803</v>
      </c>
      <c r="N9" s="12">
        <f t="shared" si="1"/>
        <v>803</v>
      </c>
      <c r="O9" s="15">
        <f>SUM(M9/4)</f>
        <v>200.75</v>
      </c>
      <c r="P9" s="32">
        <f t="shared" si="2"/>
        <v>8.0299999999999994</v>
      </c>
      <c r="Q9" s="10"/>
      <c r="R9" s="9"/>
    </row>
    <row r="10" spans="1:18">
      <c r="A10" s="2">
        <v>8</v>
      </c>
      <c r="B10" s="26" t="s">
        <v>23</v>
      </c>
      <c r="C10" s="26" t="s">
        <v>30</v>
      </c>
      <c r="D10" s="8">
        <v>189.4</v>
      </c>
      <c r="E10" s="13"/>
      <c r="F10" s="13">
        <v>192</v>
      </c>
      <c r="G10" s="13"/>
      <c r="H10" s="13"/>
      <c r="I10" s="13"/>
      <c r="J10" s="13"/>
      <c r="K10" s="18"/>
      <c r="L10" s="1"/>
      <c r="M10" s="14">
        <f t="shared" si="0"/>
        <v>192</v>
      </c>
      <c r="N10" s="12">
        <f t="shared" si="1"/>
        <v>192</v>
      </c>
      <c r="O10" s="15">
        <f>SUM(M10/1)</f>
        <v>192</v>
      </c>
      <c r="P10" s="32">
        <f t="shared" si="2"/>
        <v>7.68</v>
      </c>
      <c r="Q10" s="11"/>
      <c r="R10" s="9"/>
    </row>
    <row r="11" spans="1:18">
      <c r="A11" s="2">
        <v>9</v>
      </c>
      <c r="B11" s="26" t="s">
        <v>19</v>
      </c>
      <c r="C11" s="26" t="s">
        <v>30</v>
      </c>
      <c r="D11" s="8">
        <v>189.2</v>
      </c>
      <c r="E11" s="13"/>
      <c r="F11" s="13">
        <v>178</v>
      </c>
      <c r="G11" s="13">
        <v>191</v>
      </c>
      <c r="H11" s="13">
        <v>179</v>
      </c>
      <c r="I11" s="13"/>
      <c r="J11" s="13"/>
      <c r="K11" s="18"/>
      <c r="L11" s="13"/>
      <c r="M11" s="14">
        <f t="shared" si="0"/>
        <v>548</v>
      </c>
      <c r="N11" s="12">
        <f t="shared" si="1"/>
        <v>548</v>
      </c>
      <c r="O11" s="15">
        <f>SUM(M11/3)</f>
        <v>182.66666666666666</v>
      </c>
      <c r="P11" s="32">
        <f t="shared" si="2"/>
        <v>7.3066666666666666</v>
      </c>
      <c r="Q11" s="11"/>
      <c r="R11" s="9"/>
    </row>
    <row r="12" spans="1:18">
      <c r="A12" s="2">
        <v>10</v>
      </c>
      <c r="B12" s="26" t="s">
        <v>18</v>
      </c>
      <c r="C12" s="26" t="s">
        <v>30</v>
      </c>
      <c r="D12" s="8">
        <v>172.7</v>
      </c>
      <c r="E12" s="13">
        <v>135</v>
      </c>
      <c r="F12" s="13">
        <v>121</v>
      </c>
      <c r="G12" s="13">
        <v>110</v>
      </c>
      <c r="H12" s="13">
        <v>119</v>
      </c>
      <c r="I12" s="13">
        <v>133</v>
      </c>
      <c r="J12" s="13"/>
      <c r="K12" s="18"/>
      <c r="L12" s="13"/>
      <c r="M12" s="14">
        <f t="shared" si="0"/>
        <v>618</v>
      </c>
      <c r="N12" s="12">
        <f t="shared" si="1"/>
        <v>618</v>
      </c>
      <c r="O12" s="15">
        <f>SUM(M12/5)</f>
        <v>123.6</v>
      </c>
      <c r="P12" s="33">
        <f t="shared" si="2"/>
        <v>4.944</v>
      </c>
      <c r="Q12" s="11"/>
      <c r="R12" s="9"/>
    </row>
    <row r="13" spans="1:18">
      <c r="A13" s="2">
        <v>11</v>
      </c>
      <c r="B13" s="26" t="s">
        <v>16</v>
      </c>
      <c r="C13" s="26" t="s">
        <v>30</v>
      </c>
      <c r="D13" s="8">
        <v>205.8</v>
      </c>
      <c r="E13" s="13"/>
      <c r="F13" s="13"/>
      <c r="G13" s="13"/>
      <c r="H13" s="13"/>
      <c r="I13" s="13"/>
      <c r="J13" s="13"/>
      <c r="K13" s="18"/>
      <c r="L13" s="13"/>
      <c r="M13" s="14">
        <f t="shared" ref="M13:M15" si="4">SUM(E13+G13+H13+I13+J13+K13)+F13</f>
        <v>0</v>
      </c>
      <c r="N13" s="12">
        <f t="shared" ref="N13:N15" si="5">SUM(E13:K13)</f>
        <v>0</v>
      </c>
      <c r="O13" s="15">
        <f t="shared" ref="O13:O17" si="6">SUM(M13/1)</f>
        <v>0</v>
      </c>
      <c r="P13" s="24">
        <f t="shared" ref="P13:P17" si="7">MIN(O13/25)</f>
        <v>0</v>
      </c>
      <c r="Q13" s="11"/>
      <c r="R13" s="9"/>
    </row>
    <row r="14" spans="1:18">
      <c r="A14" s="2">
        <v>13</v>
      </c>
      <c r="B14" s="30" t="s">
        <v>21</v>
      </c>
      <c r="C14" s="30" t="s">
        <v>32</v>
      </c>
      <c r="D14" s="8">
        <v>119.2</v>
      </c>
      <c r="E14" s="13"/>
      <c r="F14" s="13"/>
      <c r="G14" s="13"/>
      <c r="H14" s="13"/>
      <c r="I14" s="13"/>
      <c r="J14" s="13"/>
      <c r="K14" s="19"/>
      <c r="L14" s="16"/>
      <c r="M14" s="14">
        <f t="shared" si="4"/>
        <v>0</v>
      </c>
      <c r="N14" s="12">
        <f t="shared" si="5"/>
        <v>0</v>
      </c>
      <c r="O14" s="15">
        <f t="shared" si="6"/>
        <v>0</v>
      </c>
      <c r="P14" s="24">
        <f t="shared" si="7"/>
        <v>0</v>
      </c>
    </row>
    <row r="15" spans="1:18">
      <c r="A15" s="2">
        <v>14</v>
      </c>
      <c r="B15" s="31" t="s">
        <v>26</v>
      </c>
      <c r="C15" s="31" t="s">
        <v>31</v>
      </c>
      <c r="D15" s="8">
        <v>210.5</v>
      </c>
      <c r="E15" s="13"/>
      <c r="F15" s="13"/>
      <c r="G15" s="13"/>
      <c r="H15" s="13"/>
      <c r="I15" s="13"/>
      <c r="J15" s="13"/>
      <c r="K15" s="18"/>
      <c r="L15" s="1"/>
      <c r="M15" s="14">
        <f t="shared" si="4"/>
        <v>0</v>
      </c>
      <c r="N15" s="12">
        <f t="shared" si="5"/>
        <v>0</v>
      </c>
      <c r="O15" s="15">
        <f t="shared" si="6"/>
        <v>0</v>
      </c>
      <c r="P15" s="24">
        <f t="shared" si="7"/>
        <v>0</v>
      </c>
    </row>
    <row r="16" spans="1:18">
      <c r="A16" s="2">
        <v>15</v>
      </c>
      <c r="B16" s="26" t="s">
        <v>20</v>
      </c>
      <c r="C16" s="26" t="s">
        <v>30</v>
      </c>
      <c r="D16" s="23">
        <v>178</v>
      </c>
      <c r="E16" s="13"/>
      <c r="F16" s="13"/>
      <c r="G16" s="13"/>
      <c r="H16" s="13"/>
      <c r="I16" s="13"/>
      <c r="J16" s="13"/>
      <c r="K16" s="18"/>
      <c r="L16" s="13"/>
      <c r="M16" s="14">
        <f t="shared" ref="M16:M17" si="8">SUM(E16+G16+H16+I16+J16+K16)+F16</f>
        <v>0</v>
      </c>
      <c r="N16" s="12">
        <f t="shared" ref="N16:N17" si="9">SUM(E16:K16)</f>
        <v>0</v>
      </c>
      <c r="O16" s="15">
        <f t="shared" si="6"/>
        <v>0</v>
      </c>
      <c r="P16" s="24">
        <f t="shared" si="7"/>
        <v>0</v>
      </c>
    </row>
    <row r="17" spans="1:16">
      <c r="A17" s="2"/>
      <c r="B17" s="6"/>
      <c r="C17" s="28"/>
      <c r="D17" s="8"/>
      <c r="E17" s="13"/>
      <c r="F17" s="13"/>
      <c r="G17" s="13"/>
      <c r="H17" s="13"/>
      <c r="I17" s="13"/>
      <c r="J17" s="13"/>
      <c r="K17" s="18"/>
      <c r="L17" s="1"/>
      <c r="M17" s="14">
        <f t="shared" si="8"/>
        <v>0</v>
      </c>
      <c r="N17" s="12">
        <f t="shared" si="9"/>
        <v>0</v>
      </c>
      <c r="O17" s="15">
        <f t="shared" si="6"/>
        <v>0</v>
      </c>
      <c r="P17" s="24">
        <f t="shared" si="7"/>
        <v>0</v>
      </c>
    </row>
    <row r="18" spans="1:16">
      <c r="A18" s="2"/>
      <c r="B18" s="6" t="s">
        <v>27</v>
      </c>
      <c r="C18" s="28"/>
      <c r="D18" s="8">
        <v>905</v>
      </c>
      <c r="E18" s="13">
        <f>SUM(E3+E4+E7+E6)</f>
        <v>916</v>
      </c>
      <c r="F18" s="13">
        <f>SUM(F3+F4+F7+F8)</f>
        <v>883</v>
      </c>
      <c r="G18" s="13">
        <f>SUM(G3+G4+G6+G7)</f>
        <v>926</v>
      </c>
      <c r="H18" s="13">
        <f>SUM(H3+H4+H6+H7)</f>
        <v>912</v>
      </c>
      <c r="I18" s="13">
        <f>SUM(I3+I6+I7+I8)</f>
        <v>914</v>
      </c>
      <c r="J18" s="13"/>
      <c r="K18" s="19"/>
      <c r="L18" s="16"/>
      <c r="M18" s="14">
        <f t="shared" ref="M18" si="10">SUM(E18+G18+H18+I18+J18+K18)+F18</f>
        <v>4551</v>
      </c>
      <c r="N18" s="22">
        <f t="shared" ref="N18" si="11">SUM(E18:K18)</f>
        <v>4551</v>
      </c>
      <c r="O18" s="15">
        <f>SUM(M18/20)</f>
        <v>227.55</v>
      </c>
      <c r="P18" s="20">
        <f>MIN(O18/25)</f>
        <v>9.1020000000000003</v>
      </c>
    </row>
  </sheetData>
  <sortState ref="D18:G18">
    <sortCondition ref="G18"/>
  </sortState>
  <phoneticPr fontId="1" type="noConversion"/>
  <printOptions horizontalCentered="1"/>
  <pageMargins left="0.75000000000000011" right="0.36000000000000004" top="0.19" bottom="0.19" header="0.12000000000000001" footer="0.1200000000000000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O61" sqref="O61"/>
    </sheetView>
  </sheetViews>
  <sheetFormatPr baseColWidth="10" defaultColWidth="11" defaultRowHeight="15" x14ac:dyDescent="0"/>
  <sheetData/>
  <phoneticPr fontId="1" type="noConversion"/>
  <pageMargins left="0.75000000000000011" right="0.75000000000000011" top="0.19" bottom="1.57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 Freriks</dc:creator>
  <cp:keywords/>
  <dc:description/>
  <cp:lastModifiedBy>Tim  Freriks</cp:lastModifiedBy>
  <cp:revision/>
  <cp:lastPrinted>2018-12-06T17:01:01Z</cp:lastPrinted>
  <dcterms:created xsi:type="dcterms:W3CDTF">2014-09-20T16:16:23Z</dcterms:created>
  <dcterms:modified xsi:type="dcterms:W3CDTF">2019-01-11T23:03:45Z</dcterms:modified>
  <cp:category/>
  <cp:contentStatus/>
</cp:coreProperties>
</file>